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val\Desktop\Дом\Вентиляция\"/>
    </mc:Choice>
  </mc:AlternateContent>
  <xr:revisionPtr revIDLastSave="0" documentId="13_ncr:1_{005B4807-0C27-4665-87DE-866E401C8FA8}" xr6:coauthVersionLast="47" xr6:coauthVersionMax="47" xr10:uidLastSave="{00000000-0000-0000-0000-000000000000}"/>
  <bookViews>
    <workbookView xWindow="-110" yWindow="-110" windowWidth="19420" windowHeight="11020" activeTab="1" xr2:uid="{B5F72A0F-D586-4BF6-9964-AB439B390FE7}"/>
  </bookViews>
  <sheets>
    <sheet name="Зима 250 " sheetId="1" r:id="rId1"/>
    <sheet name="Літо 330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H14" i="2" s="1"/>
  <c r="G15" i="1"/>
  <c r="F15" i="1"/>
  <c r="I15" i="1" s="1"/>
  <c r="Q14" i="1"/>
  <c r="O14" i="1"/>
  <c r="K14" i="1"/>
  <c r="I14" i="1"/>
  <c r="D14" i="1"/>
  <c r="F14" i="2" s="1"/>
  <c r="C14" i="1"/>
  <c r="Q13" i="1"/>
  <c r="O13" i="1"/>
  <c r="K13" i="1"/>
  <c r="I13" i="1"/>
  <c r="D13" i="1"/>
  <c r="F13" i="2" s="1"/>
  <c r="C13" i="1"/>
  <c r="E13" i="2" s="1"/>
  <c r="Q12" i="1"/>
  <c r="O12" i="1"/>
  <c r="P16" i="1" s="1"/>
  <c r="L12" i="1"/>
  <c r="K12" i="1"/>
  <c r="I12" i="1"/>
  <c r="D12" i="1"/>
  <c r="F12" i="2" s="1"/>
  <c r="C12" i="1"/>
  <c r="E12" i="2" s="1"/>
  <c r="Q11" i="1"/>
  <c r="O11" i="1"/>
  <c r="K11" i="1"/>
  <c r="I11" i="1"/>
  <c r="D11" i="1"/>
  <c r="F11" i="2" s="1"/>
  <c r="C11" i="1"/>
  <c r="E11" i="2" s="1"/>
  <c r="Q10" i="1"/>
  <c r="O10" i="1"/>
  <c r="K10" i="1"/>
  <c r="I10" i="1"/>
  <c r="D10" i="1"/>
  <c r="F10" i="2" s="1"/>
  <c r="C10" i="1"/>
  <c r="E10" i="2" s="1"/>
  <c r="Q9" i="1"/>
  <c r="O9" i="1"/>
  <c r="K9" i="1"/>
  <c r="I9" i="1"/>
  <c r="D9" i="1"/>
  <c r="F9" i="2" s="1"/>
  <c r="C9" i="1"/>
  <c r="E9" i="2" s="1"/>
  <c r="Q8" i="1"/>
  <c r="O8" i="1"/>
  <c r="S8" i="1" s="1"/>
  <c r="K8" i="1"/>
  <c r="I8" i="1"/>
  <c r="D8" i="1"/>
  <c r="F8" i="2" s="1"/>
  <c r="C8" i="1"/>
  <c r="E8" i="2" s="1"/>
  <c r="Q7" i="1"/>
  <c r="O7" i="1"/>
  <c r="K7" i="1"/>
  <c r="I7" i="1"/>
  <c r="D7" i="1"/>
  <c r="F7" i="2" s="1"/>
  <c r="C7" i="1"/>
  <c r="E7" i="2" s="1"/>
  <c r="Q6" i="1"/>
  <c r="O6" i="1"/>
  <c r="K6" i="1"/>
  <c r="I6" i="1"/>
  <c r="D6" i="1"/>
  <c r="F6" i="2" s="1"/>
  <c r="C6" i="1"/>
  <c r="E6" i="2" s="1"/>
  <c r="Q5" i="1"/>
  <c r="O5" i="1"/>
  <c r="K5" i="1"/>
  <c r="I5" i="1"/>
  <c r="D5" i="1"/>
  <c r="F5" i="2" s="1"/>
  <c r="C5" i="1"/>
  <c r="E5" i="2" s="1"/>
  <c r="Q4" i="1"/>
  <c r="Q15" i="1" s="1"/>
  <c r="O4" i="1"/>
  <c r="S4" i="1" s="1"/>
  <c r="K4" i="1"/>
  <c r="K15" i="1" s="1"/>
  <c r="I4" i="1"/>
  <c r="D4" i="1"/>
  <c r="F4" i="2" s="1"/>
  <c r="C4" i="1"/>
  <c r="C15" i="1" s="1"/>
  <c r="H6" i="2" l="1"/>
  <c r="N6" i="2"/>
  <c r="C6" i="2"/>
  <c r="J6" i="2"/>
  <c r="P6" i="2"/>
  <c r="H5" i="2"/>
  <c r="N5" i="2"/>
  <c r="C5" i="2"/>
  <c r="H9" i="2"/>
  <c r="N9" i="2"/>
  <c r="C9" i="2"/>
  <c r="P14" i="2"/>
  <c r="J14" i="2"/>
  <c r="P5" i="2"/>
  <c r="J5" i="2"/>
  <c r="J9" i="2"/>
  <c r="P9" i="2"/>
  <c r="N13" i="2"/>
  <c r="C13" i="2"/>
  <c r="H13" i="2"/>
  <c r="S6" i="1"/>
  <c r="H8" i="2"/>
  <c r="N8" i="2"/>
  <c r="C8" i="2"/>
  <c r="S10" i="1"/>
  <c r="C12" i="2"/>
  <c r="N12" i="2"/>
  <c r="H12" i="2"/>
  <c r="J13" i="2"/>
  <c r="P13" i="2"/>
  <c r="J4" i="2"/>
  <c r="F15" i="2"/>
  <c r="P4" i="2"/>
  <c r="P8" i="2"/>
  <c r="J8" i="2"/>
  <c r="P12" i="2"/>
  <c r="J12" i="2"/>
  <c r="S14" i="1"/>
  <c r="P10" i="2"/>
  <c r="J10" i="2"/>
  <c r="N7" i="2"/>
  <c r="C7" i="2"/>
  <c r="H7" i="2"/>
  <c r="H11" i="2"/>
  <c r="N11" i="2"/>
  <c r="C11" i="2"/>
  <c r="J7" i="2"/>
  <c r="P7" i="2"/>
  <c r="J11" i="2"/>
  <c r="P11" i="2"/>
  <c r="N10" i="2"/>
  <c r="C10" i="2"/>
  <c r="H10" i="2"/>
  <c r="S11" i="1"/>
  <c r="S9" i="1"/>
  <c r="R9" i="1" s="1"/>
  <c r="P9" i="1" s="1"/>
  <c r="S7" i="1"/>
  <c r="R7" i="1" s="1"/>
  <c r="P7" i="1" s="1"/>
  <c r="S5" i="1"/>
  <c r="R5" i="1" s="1"/>
  <c r="P5" i="1" s="1"/>
  <c r="S13" i="1"/>
  <c r="R13" i="1" s="1"/>
  <c r="P13" i="1" s="1"/>
  <c r="P10" i="1"/>
  <c r="D15" i="1"/>
  <c r="O15" i="1"/>
  <c r="E4" i="2"/>
  <c r="R4" i="1"/>
  <c r="R6" i="1"/>
  <c r="P6" i="1" s="1"/>
  <c r="R8" i="1"/>
  <c r="P8" i="1" s="1"/>
  <c r="R10" i="1"/>
  <c r="C14" i="2"/>
  <c r="N14" i="2"/>
  <c r="R14" i="1"/>
  <c r="P14" i="1" s="1"/>
  <c r="J16" i="1"/>
  <c r="R11" i="1"/>
  <c r="P11" i="1" s="1"/>
  <c r="M13" i="1" l="1"/>
  <c r="L13" i="1" s="1"/>
  <c r="J13" i="1" s="1"/>
  <c r="M11" i="1"/>
  <c r="L11" i="1" s="1"/>
  <c r="J11" i="1" s="1"/>
  <c r="M9" i="1"/>
  <c r="L9" i="1" s="1"/>
  <c r="J9" i="1" s="1"/>
  <c r="M7" i="1"/>
  <c r="L7" i="1" s="1"/>
  <c r="J7" i="1" s="1"/>
  <c r="M5" i="1"/>
  <c r="L5" i="1" s="1"/>
  <c r="J5" i="1" s="1"/>
  <c r="R15" i="1"/>
  <c r="M10" i="1"/>
  <c r="L10" i="1" s="1"/>
  <c r="J10" i="1" s="1"/>
  <c r="M14" i="1"/>
  <c r="L14" i="1" s="1"/>
  <c r="J14" i="1" s="1"/>
  <c r="P15" i="2"/>
  <c r="S15" i="1"/>
  <c r="K12" i="2"/>
  <c r="M4" i="1"/>
  <c r="P4" i="1"/>
  <c r="P15" i="1" s="1"/>
  <c r="N4" i="2"/>
  <c r="C4" i="2"/>
  <c r="C15" i="2" s="1"/>
  <c r="E15" i="2"/>
  <c r="H15" i="2" s="1"/>
  <c r="H4" i="2"/>
  <c r="M8" i="1"/>
  <c r="L8" i="1" s="1"/>
  <c r="J8" i="1" s="1"/>
  <c r="J15" i="2"/>
  <c r="M6" i="1"/>
  <c r="L6" i="1" s="1"/>
  <c r="J6" i="1" s="1"/>
  <c r="N15" i="2" l="1"/>
  <c r="O16" i="2"/>
  <c r="M15" i="1"/>
  <c r="L4" i="1"/>
  <c r="L4" i="2"/>
  <c r="I16" i="2"/>
  <c r="K4" i="2" l="1"/>
  <c r="L15" i="1"/>
  <c r="J4" i="1"/>
  <c r="J15" i="1" s="1"/>
  <c r="R13" i="2"/>
  <c r="Q13" i="2" s="1"/>
  <c r="O13" i="2" s="1"/>
  <c r="R10" i="2"/>
  <c r="Q10" i="2" s="1"/>
  <c r="O10" i="2" s="1"/>
  <c r="R7" i="2"/>
  <c r="Q7" i="2" s="1"/>
  <c r="O7" i="2" s="1"/>
  <c r="R6" i="2"/>
  <c r="Q6" i="2" s="1"/>
  <c r="O6" i="2" s="1"/>
  <c r="R14" i="2"/>
  <c r="Q14" i="2" s="1"/>
  <c r="O14" i="2" s="1"/>
  <c r="R5" i="2"/>
  <c r="Q5" i="2" s="1"/>
  <c r="O5" i="2" s="1"/>
  <c r="R9" i="2"/>
  <c r="Q9" i="2" s="1"/>
  <c r="O9" i="2" s="1"/>
  <c r="R8" i="2"/>
  <c r="Q8" i="2" s="1"/>
  <c r="O8" i="2" s="1"/>
  <c r="R11" i="2"/>
  <c r="Q11" i="2" s="1"/>
  <c r="O11" i="2" s="1"/>
  <c r="L14" i="2"/>
  <c r="K14" i="2" s="1"/>
  <c r="I14" i="2" s="1"/>
  <c r="L7" i="2"/>
  <c r="K7" i="2" s="1"/>
  <c r="I7" i="2" s="1"/>
  <c r="L10" i="2"/>
  <c r="K10" i="2" s="1"/>
  <c r="I10" i="2" s="1"/>
  <c r="L8" i="2"/>
  <c r="K8" i="2" s="1"/>
  <c r="I8" i="2" s="1"/>
  <c r="L11" i="2"/>
  <c r="K11" i="2" s="1"/>
  <c r="I11" i="2" s="1"/>
  <c r="L13" i="2"/>
  <c r="K13" i="2" s="1"/>
  <c r="I13" i="2" s="1"/>
  <c r="L6" i="2"/>
  <c r="K6" i="2" s="1"/>
  <c r="I6" i="2" s="1"/>
  <c r="L5" i="2"/>
  <c r="K5" i="2" s="1"/>
  <c r="I5" i="2" s="1"/>
  <c r="L9" i="2"/>
  <c r="K9" i="2" s="1"/>
  <c r="I9" i="2" s="1"/>
  <c r="R4" i="2"/>
  <c r="K15" i="2" l="1"/>
  <c r="I4" i="2"/>
  <c r="I15" i="2" s="1"/>
  <c r="L15" i="2"/>
  <c r="R15" i="2"/>
  <c r="Q4" i="2"/>
  <c r="Q15" i="2" l="1"/>
  <c r="O4" i="2"/>
  <c r="O15" i="2" s="1"/>
</calcChain>
</file>

<file path=xl/sharedStrings.xml><?xml version="1.0" encoding="utf-8"?>
<sst xmlns="http://schemas.openxmlformats.org/spreadsheetml/2006/main" count="66" uniqueCount="25">
  <si>
    <t>№ приміщення</t>
  </si>
  <si>
    <t>Назва приміщення</t>
  </si>
  <si>
    <t>Сценарії</t>
  </si>
  <si>
    <t>Повна потужність (4+ людини у активній фазі)</t>
  </si>
  <si>
    <t>Ніч (4 людини = 2 у мастерспальні + по 1 у дитячіх)</t>
  </si>
  <si>
    <t>День (2 людини = 1 у мастерспальні + 1 у кабінеті)</t>
  </si>
  <si>
    <t>Приток, м.куб</t>
  </si>
  <si>
    <t>Витяжка, м.куб</t>
  </si>
  <si>
    <t>Крок зниження потужності, рази</t>
  </si>
  <si>
    <t>Приток без перекриття заслонки, м.куб</t>
  </si>
  <si>
    <t>Приток після закриття заслонки, м.куб</t>
  </si>
  <si>
    <t>Додатковий обсяг від притоку з кімн. 9</t>
  </si>
  <si>
    <t>Частка від притоку з кімн. 9</t>
  </si>
  <si>
    <t>Мастерспальня</t>
  </si>
  <si>
    <t>С/в мастерспальні</t>
  </si>
  <si>
    <t>Дитяча 1</t>
  </si>
  <si>
    <t>Дитяча 2</t>
  </si>
  <si>
    <t>С/в загальний</t>
  </si>
  <si>
    <t>Коридор</t>
  </si>
  <si>
    <t>Гардеробна</t>
  </si>
  <si>
    <t>Прихожа</t>
  </si>
  <si>
    <t>Вітальня-кухня</t>
  </si>
  <si>
    <t>Кабінет</t>
  </si>
  <si>
    <t>Кладова-топочна</t>
  </si>
  <si>
    <t>Приток без обсягу кім. №9, м.куб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</si>
</sst>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0908-DBF0-4758-9267-97B9F63CD76C}">
  <dimension ref="A1:T16"/>
  <sheetViews>
    <sheetView workbookViewId="0">
      <selection activeCell="D17" sqref="D17"/>
    </sheetView>
  </sheetViews>
  <sheetFormatPr defaultRowHeight="14.5" x14ac:dyDescent="0.35"/>
  <cols>
    <col min="1" max="1" width="11.54296875" style="3" customWidth="1"/>
    <col min="2" max="2" width="17.1796875" style="3" customWidth="1"/>
    <col min="3" max="4" width="7.81640625" style="3" customWidth="1"/>
    <col min="5" max="5" width="8.90625" style="3" customWidth="1"/>
    <col min="6" max="6" width="9.453125" style="3" customWidth="1"/>
    <col min="7" max="7" width="12.7265625" style="3" customWidth="1"/>
    <col min="8" max="8" width="10.7265625" style="3" customWidth="1"/>
    <col min="9" max="9" width="14.6328125" style="3" customWidth="1"/>
    <col min="10" max="10" width="12.6328125" style="3" customWidth="1"/>
    <col min="11" max="11" width="8.36328125" style="3" customWidth="1"/>
    <col min="12" max="12" width="12.6328125" style="3" customWidth="1"/>
    <col min="13" max="13" width="10.36328125" style="3" customWidth="1"/>
    <col min="14" max="14" width="11.1796875" style="3" customWidth="1"/>
    <col min="15" max="15" width="15.26953125" style="3" customWidth="1"/>
    <col min="16" max="16" width="12" style="3" customWidth="1"/>
    <col min="17" max="17" width="8.81640625" style="3" customWidth="1"/>
    <col min="18" max="18" width="10.1796875" style="3" customWidth="1"/>
    <col min="19" max="19" width="11.7265625" style="3" customWidth="1"/>
    <col min="20" max="16384" width="8.7265625" style="3"/>
  </cols>
  <sheetData>
    <row r="1" spans="1:20" ht="27.5" customHeight="1" x14ac:dyDescent="0.35">
      <c r="A1" s="1" t="s">
        <v>0</v>
      </c>
      <c r="B1" s="1" t="s">
        <v>1</v>
      </c>
      <c r="C1" s="1"/>
      <c r="D1" s="1"/>
      <c r="E1" s="1"/>
      <c r="F1" s="2" t="s">
        <v>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29" customHeight="1" x14ac:dyDescent="0.35">
      <c r="A2" s="1"/>
      <c r="B2" s="1"/>
      <c r="C2" s="1"/>
      <c r="D2" s="1"/>
      <c r="E2" s="1"/>
      <c r="F2" s="2" t="s">
        <v>3</v>
      </c>
      <c r="G2" s="2"/>
      <c r="H2" s="2" t="s">
        <v>4</v>
      </c>
      <c r="I2" s="2"/>
      <c r="J2" s="2"/>
      <c r="K2" s="2"/>
      <c r="L2" s="2"/>
      <c r="M2" s="2"/>
      <c r="N2" s="2" t="s">
        <v>5</v>
      </c>
      <c r="O2" s="2"/>
      <c r="P2" s="2"/>
      <c r="Q2" s="2"/>
      <c r="R2" s="2"/>
      <c r="S2" s="2"/>
    </row>
    <row r="3" spans="1:20" ht="62" customHeight="1" x14ac:dyDescent="0.35">
      <c r="A3" s="1"/>
      <c r="B3" s="1"/>
      <c r="C3" s="1"/>
      <c r="D3" s="1"/>
      <c r="E3" s="1"/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7</v>
      </c>
      <c r="L3" s="1" t="s">
        <v>11</v>
      </c>
      <c r="M3" s="1" t="s">
        <v>12</v>
      </c>
      <c r="N3" s="1" t="s">
        <v>8</v>
      </c>
      <c r="O3" s="1" t="s">
        <v>9</v>
      </c>
      <c r="P3" s="1" t="s">
        <v>10</v>
      </c>
      <c r="Q3" s="1" t="s">
        <v>7</v>
      </c>
      <c r="R3" s="1" t="s">
        <v>11</v>
      </c>
      <c r="S3" s="1" t="s">
        <v>12</v>
      </c>
    </row>
    <row r="4" spans="1:20" x14ac:dyDescent="0.35">
      <c r="A4" s="1">
        <v>1</v>
      </c>
      <c r="B4" s="1" t="s">
        <v>13</v>
      </c>
      <c r="C4" s="4">
        <f>F4*$E$4</f>
        <v>79.2</v>
      </c>
      <c r="D4" s="4">
        <f>G4*$E$4</f>
        <v>0</v>
      </c>
      <c r="E4" s="5">
        <v>1.32</v>
      </c>
      <c r="F4" s="6">
        <v>60</v>
      </c>
      <c r="G4" s="6">
        <v>0</v>
      </c>
      <c r="H4" s="7">
        <v>1.5625</v>
      </c>
      <c r="I4" s="4">
        <f>F4/$H$4</f>
        <v>38.4</v>
      </c>
      <c r="J4" s="8">
        <f t="shared" ref="J4:J11" si="0">I4+L4</f>
        <v>61.935483870967744</v>
      </c>
      <c r="K4" s="8">
        <f>G4/$H$4</f>
        <v>0</v>
      </c>
      <c r="L4" s="4">
        <f t="shared" ref="L4:L14" si="1">$I$12*M4</f>
        <v>23.535483870967742</v>
      </c>
      <c r="M4" s="4">
        <f t="shared" ref="M4:M11" si="2">I4/$J$16</f>
        <v>0.38709677419354838</v>
      </c>
      <c r="N4" s="7">
        <v>2</v>
      </c>
      <c r="O4" s="4">
        <f t="shared" ref="O4:O14" si="3">F4/$N$4</f>
        <v>30</v>
      </c>
      <c r="P4" s="8">
        <f>O4+R4</f>
        <v>48.387096774193552</v>
      </c>
      <c r="Q4" s="8">
        <f>G4/$N$4</f>
        <v>0</v>
      </c>
      <c r="R4" s="4">
        <f t="shared" ref="R4:R14" si="4">$O$12*S4</f>
        <v>18.387096774193548</v>
      </c>
      <c r="S4" s="4">
        <f t="shared" ref="S4:S11" si="5">O4/$P$16</f>
        <v>0.38709677419354838</v>
      </c>
      <c r="T4" s="9"/>
    </row>
    <row r="5" spans="1:20" x14ac:dyDescent="0.35">
      <c r="A5" s="1">
        <v>2</v>
      </c>
      <c r="B5" s="1" t="s">
        <v>14</v>
      </c>
      <c r="C5" s="4">
        <f t="shared" ref="C5:D14" si="6">F5*$E$4</f>
        <v>0</v>
      </c>
      <c r="D5" s="4">
        <f t="shared" si="6"/>
        <v>79.2</v>
      </c>
      <c r="E5" s="10"/>
      <c r="F5" s="6">
        <v>0</v>
      </c>
      <c r="G5" s="6">
        <v>60</v>
      </c>
      <c r="H5" s="7"/>
      <c r="I5" s="4">
        <f t="shared" ref="I5:I15" si="7">F5/$H$4</f>
        <v>0</v>
      </c>
      <c r="J5" s="8">
        <f t="shared" si="0"/>
        <v>0</v>
      </c>
      <c r="K5" s="8">
        <f>G5/$H$4</f>
        <v>38.4</v>
      </c>
      <c r="L5" s="4">
        <f t="shared" si="1"/>
        <v>0</v>
      </c>
      <c r="M5" s="4">
        <f t="shared" si="2"/>
        <v>0</v>
      </c>
      <c r="N5" s="7"/>
      <c r="O5" s="4">
        <f t="shared" si="3"/>
        <v>0</v>
      </c>
      <c r="P5" s="8">
        <f t="shared" ref="P5:P11" si="8">O5+R5</f>
        <v>0</v>
      </c>
      <c r="Q5" s="8">
        <f t="shared" ref="Q5:Q14" si="9">G5/$N$4</f>
        <v>30</v>
      </c>
      <c r="R5" s="4">
        <f t="shared" si="4"/>
        <v>0</v>
      </c>
      <c r="S5" s="4">
        <f t="shared" si="5"/>
        <v>0</v>
      </c>
      <c r="T5" s="9"/>
    </row>
    <row r="6" spans="1:20" x14ac:dyDescent="0.35">
      <c r="A6" s="1">
        <v>3</v>
      </c>
      <c r="B6" s="1" t="s">
        <v>15</v>
      </c>
      <c r="C6" s="4">
        <f t="shared" si="6"/>
        <v>39.6</v>
      </c>
      <c r="D6" s="4">
        <f t="shared" si="6"/>
        <v>0</v>
      </c>
      <c r="E6" s="10"/>
      <c r="F6" s="6">
        <v>30</v>
      </c>
      <c r="G6" s="6">
        <v>0</v>
      </c>
      <c r="H6" s="7"/>
      <c r="I6" s="4">
        <f t="shared" si="7"/>
        <v>19.2</v>
      </c>
      <c r="J6" s="8">
        <f t="shared" si="0"/>
        <v>30.967741935483872</v>
      </c>
      <c r="K6" s="8">
        <f>G6/$H$4</f>
        <v>0</v>
      </c>
      <c r="L6" s="4">
        <f t="shared" si="1"/>
        <v>11.767741935483871</v>
      </c>
      <c r="M6" s="4">
        <f t="shared" si="2"/>
        <v>0.19354838709677419</v>
      </c>
      <c r="N6" s="7"/>
      <c r="O6" s="4">
        <f t="shared" si="3"/>
        <v>15</v>
      </c>
      <c r="P6" s="8">
        <f t="shared" si="8"/>
        <v>24.193548387096776</v>
      </c>
      <c r="Q6" s="8">
        <f t="shared" si="9"/>
        <v>0</v>
      </c>
      <c r="R6" s="4">
        <f t="shared" si="4"/>
        <v>9.193548387096774</v>
      </c>
      <c r="S6" s="4">
        <f t="shared" si="5"/>
        <v>0.19354838709677419</v>
      </c>
      <c r="T6" s="9"/>
    </row>
    <row r="7" spans="1:20" x14ac:dyDescent="0.35">
      <c r="A7" s="1">
        <v>4</v>
      </c>
      <c r="B7" s="1" t="s">
        <v>16</v>
      </c>
      <c r="C7" s="4">
        <f t="shared" si="6"/>
        <v>39.6</v>
      </c>
      <c r="D7" s="4">
        <f t="shared" si="6"/>
        <v>0</v>
      </c>
      <c r="E7" s="10"/>
      <c r="F7" s="6">
        <v>30</v>
      </c>
      <c r="G7" s="6">
        <v>0</v>
      </c>
      <c r="H7" s="7"/>
      <c r="I7" s="4">
        <f t="shared" si="7"/>
        <v>19.2</v>
      </c>
      <c r="J7" s="8">
        <f t="shared" si="0"/>
        <v>30.967741935483872</v>
      </c>
      <c r="K7" s="8">
        <f>G7/$H$4</f>
        <v>0</v>
      </c>
      <c r="L7" s="4">
        <f t="shared" si="1"/>
        <v>11.767741935483871</v>
      </c>
      <c r="M7" s="4">
        <f t="shared" si="2"/>
        <v>0.19354838709677419</v>
      </c>
      <c r="N7" s="7"/>
      <c r="O7" s="4">
        <f t="shared" si="3"/>
        <v>15</v>
      </c>
      <c r="P7" s="8">
        <f t="shared" si="8"/>
        <v>24.193548387096776</v>
      </c>
      <c r="Q7" s="8">
        <f t="shared" si="9"/>
        <v>0</v>
      </c>
      <c r="R7" s="4">
        <f t="shared" si="4"/>
        <v>9.193548387096774</v>
      </c>
      <c r="S7" s="4">
        <f t="shared" si="5"/>
        <v>0.19354838709677419</v>
      </c>
      <c r="T7" s="9"/>
    </row>
    <row r="8" spans="1:20" x14ac:dyDescent="0.35">
      <c r="A8" s="1">
        <v>5</v>
      </c>
      <c r="B8" s="1" t="s">
        <v>17</v>
      </c>
      <c r="C8" s="4">
        <f t="shared" si="6"/>
        <v>0</v>
      </c>
      <c r="D8" s="4">
        <f t="shared" si="6"/>
        <v>79.2</v>
      </c>
      <c r="E8" s="10"/>
      <c r="F8" s="6">
        <v>0</v>
      </c>
      <c r="G8" s="6">
        <v>60</v>
      </c>
      <c r="H8" s="7"/>
      <c r="I8" s="4">
        <f t="shared" si="7"/>
        <v>0</v>
      </c>
      <c r="J8" s="8">
        <f t="shared" si="0"/>
        <v>0</v>
      </c>
      <c r="K8" s="8">
        <f>G8/$H$4</f>
        <v>38.4</v>
      </c>
      <c r="L8" s="4">
        <f t="shared" si="1"/>
        <v>0</v>
      </c>
      <c r="M8" s="4">
        <f t="shared" si="2"/>
        <v>0</v>
      </c>
      <c r="N8" s="7"/>
      <c r="O8" s="4">
        <f t="shared" si="3"/>
        <v>0</v>
      </c>
      <c r="P8" s="8">
        <f t="shared" si="8"/>
        <v>0</v>
      </c>
      <c r="Q8" s="8">
        <f t="shared" si="9"/>
        <v>30</v>
      </c>
      <c r="R8" s="4">
        <f t="shared" si="4"/>
        <v>0</v>
      </c>
      <c r="S8" s="4">
        <f t="shared" si="5"/>
        <v>0</v>
      </c>
      <c r="T8" s="9"/>
    </row>
    <row r="9" spans="1:20" x14ac:dyDescent="0.35">
      <c r="A9" s="1">
        <v>6</v>
      </c>
      <c r="B9" s="1" t="s">
        <v>18</v>
      </c>
      <c r="C9" s="4">
        <f t="shared" si="6"/>
        <v>0</v>
      </c>
      <c r="D9" s="4">
        <f t="shared" si="6"/>
        <v>0</v>
      </c>
      <c r="E9" s="10"/>
      <c r="F9" s="6">
        <v>0</v>
      </c>
      <c r="G9" s="6">
        <v>0</v>
      </c>
      <c r="H9" s="7"/>
      <c r="I9" s="4">
        <f t="shared" si="7"/>
        <v>0</v>
      </c>
      <c r="J9" s="8">
        <f t="shared" si="0"/>
        <v>0</v>
      </c>
      <c r="K9" s="8">
        <f>G9/$H$4</f>
        <v>0</v>
      </c>
      <c r="L9" s="4">
        <f t="shared" si="1"/>
        <v>0</v>
      </c>
      <c r="M9" s="4">
        <f t="shared" si="2"/>
        <v>0</v>
      </c>
      <c r="N9" s="7"/>
      <c r="O9" s="4">
        <f t="shared" si="3"/>
        <v>0</v>
      </c>
      <c r="P9" s="8">
        <f t="shared" si="8"/>
        <v>0</v>
      </c>
      <c r="Q9" s="8">
        <f t="shared" si="9"/>
        <v>0</v>
      </c>
      <c r="R9" s="4">
        <f t="shared" si="4"/>
        <v>0</v>
      </c>
      <c r="S9" s="4">
        <f t="shared" si="5"/>
        <v>0</v>
      </c>
      <c r="T9" s="9"/>
    </row>
    <row r="10" spans="1:20" x14ac:dyDescent="0.35">
      <c r="A10" s="1">
        <v>7</v>
      </c>
      <c r="B10" s="1" t="s">
        <v>19</v>
      </c>
      <c r="C10" s="4">
        <f t="shared" si="6"/>
        <v>0</v>
      </c>
      <c r="D10" s="4">
        <f t="shared" si="6"/>
        <v>33</v>
      </c>
      <c r="E10" s="10"/>
      <c r="F10" s="6">
        <v>0</v>
      </c>
      <c r="G10" s="6">
        <v>25</v>
      </c>
      <c r="H10" s="7"/>
      <c r="I10" s="4">
        <f t="shared" si="7"/>
        <v>0</v>
      </c>
      <c r="J10" s="8">
        <f t="shared" si="0"/>
        <v>0</v>
      </c>
      <c r="K10" s="8">
        <f>G10/$H$4</f>
        <v>16</v>
      </c>
      <c r="L10" s="4">
        <f t="shared" si="1"/>
        <v>0</v>
      </c>
      <c r="M10" s="4">
        <f t="shared" si="2"/>
        <v>0</v>
      </c>
      <c r="N10" s="7"/>
      <c r="O10" s="4">
        <f t="shared" si="3"/>
        <v>0</v>
      </c>
      <c r="P10" s="8">
        <f t="shared" si="8"/>
        <v>0</v>
      </c>
      <c r="Q10" s="8">
        <f t="shared" si="9"/>
        <v>12.5</v>
      </c>
      <c r="R10" s="4">
        <f t="shared" si="4"/>
        <v>0</v>
      </c>
      <c r="S10" s="4">
        <f t="shared" si="5"/>
        <v>0</v>
      </c>
      <c r="T10" s="9"/>
    </row>
    <row r="11" spans="1:20" x14ac:dyDescent="0.35">
      <c r="A11" s="1">
        <v>8</v>
      </c>
      <c r="B11" s="1" t="s">
        <v>20</v>
      </c>
      <c r="C11" s="4">
        <f t="shared" si="6"/>
        <v>0</v>
      </c>
      <c r="D11" s="4">
        <f t="shared" si="6"/>
        <v>0</v>
      </c>
      <c r="E11" s="10"/>
      <c r="F11" s="6">
        <v>0</v>
      </c>
      <c r="G11" s="6">
        <v>0</v>
      </c>
      <c r="H11" s="7"/>
      <c r="I11" s="4">
        <f t="shared" si="7"/>
        <v>0</v>
      </c>
      <c r="J11" s="8">
        <f t="shared" si="0"/>
        <v>0</v>
      </c>
      <c r="K11" s="8">
        <f>G11/$H$4</f>
        <v>0</v>
      </c>
      <c r="L11" s="4">
        <f t="shared" si="1"/>
        <v>0</v>
      </c>
      <c r="M11" s="4">
        <f t="shared" si="2"/>
        <v>0</v>
      </c>
      <c r="N11" s="7"/>
      <c r="O11" s="4">
        <f t="shared" si="3"/>
        <v>0</v>
      </c>
      <c r="P11" s="8">
        <f t="shared" si="8"/>
        <v>0</v>
      </c>
      <c r="Q11" s="8">
        <f t="shared" si="9"/>
        <v>0</v>
      </c>
      <c r="R11" s="4">
        <f t="shared" si="4"/>
        <v>0</v>
      </c>
      <c r="S11" s="4">
        <f t="shared" si="5"/>
        <v>0</v>
      </c>
      <c r="T11" s="9"/>
    </row>
    <row r="12" spans="1:20" x14ac:dyDescent="0.35">
      <c r="A12" s="1">
        <v>9</v>
      </c>
      <c r="B12" s="1" t="s">
        <v>21</v>
      </c>
      <c r="C12" s="4">
        <f t="shared" si="6"/>
        <v>125.4</v>
      </c>
      <c r="D12" s="4">
        <f t="shared" si="6"/>
        <v>72.600000000000009</v>
      </c>
      <c r="E12" s="10"/>
      <c r="F12" s="6">
        <v>95</v>
      </c>
      <c r="G12" s="6">
        <v>55</v>
      </c>
      <c r="H12" s="7"/>
      <c r="I12" s="4">
        <f t="shared" si="7"/>
        <v>60.8</v>
      </c>
      <c r="J12" s="8">
        <v>0</v>
      </c>
      <c r="K12" s="8">
        <f>G12/$H$4</f>
        <v>35.200000000000003</v>
      </c>
      <c r="L12" s="4">
        <f t="shared" si="1"/>
        <v>0</v>
      </c>
      <c r="M12" s="4">
        <v>0</v>
      </c>
      <c r="N12" s="7"/>
      <c r="O12" s="4">
        <f t="shared" si="3"/>
        <v>47.5</v>
      </c>
      <c r="P12" s="8">
        <v>0</v>
      </c>
      <c r="Q12" s="8">
        <f t="shared" si="9"/>
        <v>27.5</v>
      </c>
      <c r="R12" s="4">
        <v>0</v>
      </c>
      <c r="S12" s="4">
        <v>0</v>
      </c>
      <c r="T12" s="9"/>
    </row>
    <row r="13" spans="1:20" x14ac:dyDescent="0.35">
      <c r="A13" s="1">
        <v>10</v>
      </c>
      <c r="B13" s="1" t="s">
        <v>22</v>
      </c>
      <c r="C13" s="4">
        <f t="shared" si="6"/>
        <v>46.2</v>
      </c>
      <c r="D13" s="4">
        <f t="shared" si="6"/>
        <v>0</v>
      </c>
      <c r="E13" s="10"/>
      <c r="F13" s="6">
        <v>35</v>
      </c>
      <c r="G13" s="6">
        <v>0</v>
      </c>
      <c r="H13" s="7"/>
      <c r="I13" s="4">
        <f t="shared" si="7"/>
        <v>22.4</v>
      </c>
      <c r="J13" s="8">
        <f>I13+L13</f>
        <v>36.129032258064512</v>
      </c>
      <c r="K13" s="8">
        <f>G13/$H$4</f>
        <v>0</v>
      </c>
      <c r="L13" s="4">
        <f t="shared" si="1"/>
        <v>13.729032258064514</v>
      </c>
      <c r="M13" s="4">
        <f>I13/$J$16</f>
        <v>0.22580645161290319</v>
      </c>
      <c r="N13" s="7"/>
      <c r="O13" s="4">
        <f t="shared" si="3"/>
        <v>17.5</v>
      </c>
      <c r="P13" s="8">
        <f>O13+R13</f>
        <v>28.225806451612904</v>
      </c>
      <c r="Q13" s="8">
        <f t="shared" si="9"/>
        <v>0</v>
      </c>
      <c r="R13" s="4">
        <f t="shared" si="4"/>
        <v>10.725806451612902</v>
      </c>
      <c r="S13" s="4">
        <f>O13/$P$16</f>
        <v>0.22580645161290322</v>
      </c>
      <c r="T13" s="9"/>
    </row>
    <row r="14" spans="1:20" x14ac:dyDescent="0.35">
      <c r="A14" s="1">
        <v>11</v>
      </c>
      <c r="B14" s="1" t="s">
        <v>23</v>
      </c>
      <c r="C14" s="4">
        <f t="shared" si="6"/>
        <v>0</v>
      </c>
      <c r="D14" s="4">
        <f>G14*$E$4</f>
        <v>66</v>
      </c>
      <c r="E14" s="11"/>
      <c r="F14" s="6">
        <v>0</v>
      </c>
      <c r="G14" s="6">
        <v>50</v>
      </c>
      <c r="H14" s="7"/>
      <c r="I14" s="4">
        <f t="shared" si="7"/>
        <v>0</v>
      </c>
      <c r="J14" s="8">
        <f>I14+L14</f>
        <v>0</v>
      </c>
      <c r="K14" s="8">
        <f>G14/$H$4</f>
        <v>32</v>
      </c>
      <c r="L14" s="4">
        <f t="shared" si="1"/>
        <v>0</v>
      </c>
      <c r="M14" s="4">
        <f>I14/$J$16</f>
        <v>0</v>
      </c>
      <c r="N14" s="7"/>
      <c r="O14" s="4">
        <f t="shared" si="3"/>
        <v>0</v>
      </c>
      <c r="P14" s="8">
        <f>O14+R14</f>
        <v>0</v>
      </c>
      <c r="Q14" s="8">
        <f t="shared" si="9"/>
        <v>25</v>
      </c>
      <c r="R14" s="4">
        <f t="shared" si="4"/>
        <v>0</v>
      </c>
      <c r="S14" s="4">
        <f>O14/$P$16</f>
        <v>0</v>
      </c>
      <c r="T14" s="9"/>
    </row>
    <row r="15" spans="1:20" x14ac:dyDescent="0.35">
      <c r="A15" s="1"/>
      <c r="B15" s="1"/>
      <c r="C15" s="4">
        <f>SUM(C4:C14)</f>
        <v>330</v>
      </c>
      <c r="D15" s="4">
        <f>SUM(D4:D14)</f>
        <v>330</v>
      </c>
      <c r="E15" s="1"/>
      <c r="F15" s="6">
        <f>SUM(F4:F14)</f>
        <v>250</v>
      </c>
      <c r="G15" s="6">
        <f>SUM(G4:G14)</f>
        <v>250</v>
      </c>
      <c r="H15" s="7"/>
      <c r="I15" s="4">
        <f t="shared" si="7"/>
        <v>160</v>
      </c>
      <c r="J15" s="8">
        <f>SUM(J4:J14)</f>
        <v>160</v>
      </c>
      <c r="K15" s="8">
        <f>SUM(K4:K14)</f>
        <v>160</v>
      </c>
      <c r="L15" s="4">
        <f>SUM(L4:L14)</f>
        <v>60.8</v>
      </c>
      <c r="M15" s="4">
        <f>SUM(M4:M14)</f>
        <v>1</v>
      </c>
      <c r="N15" s="7"/>
      <c r="O15" s="4">
        <f>SUM(O4:O14)</f>
        <v>125</v>
      </c>
      <c r="P15" s="8">
        <f>SUM(P4:P14)</f>
        <v>125</v>
      </c>
      <c r="Q15" s="8">
        <f>SUM(Q4:Q14)</f>
        <v>125</v>
      </c>
      <c r="R15" s="4">
        <f>SUM(R4:R14)</f>
        <v>47.5</v>
      </c>
      <c r="S15" s="4">
        <f>SUM(S4:S14)</f>
        <v>1</v>
      </c>
      <c r="T15" s="9"/>
    </row>
    <row r="16" spans="1:20" ht="43.5" x14ac:dyDescent="0.35">
      <c r="F16" s="12"/>
      <c r="G16" s="12"/>
      <c r="H16" s="9"/>
      <c r="I16" s="13" t="s">
        <v>24</v>
      </c>
      <c r="J16" s="14">
        <f>SUM(I4:I14)-I12</f>
        <v>99.2</v>
      </c>
      <c r="K16" s="15"/>
      <c r="L16" s="9"/>
      <c r="M16" s="9"/>
      <c r="N16" s="9"/>
      <c r="O16" s="13" t="s">
        <v>24</v>
      </c>
      <c r="P16" s="14">
        <f>SUM(O4:O14)-O12</f>
        <v>77.5</v>
      </c>
      <c r="Q16" s="15"/>
      <c r="R16" s="9"/>
      <c r="S16" s="9"/>
      <c r="T16" s="9"/>
    </row>
  </sheetData>
  <mergeCells count="8">
    <mergeCell ref="F16:G16"/>
    <mergeCell ref="F1:S1"/>
    <mergeCell ref="F2:G2"/>
    <mergeCell ref="H2:M2"/>
    <mergeCell ref="N2:S2"/>
    <mergeCell ref="E4:E14"/>
    <mergeCell ref="H4:H15"/>
    <mergeCell ref="N4:N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6471-C81A-49D5-830F-718AA728801C}">
  <dimension ref="A1:S16"/>
  <sheetViews>
    <sheetView tabSelected="1" workbookViewId="0">
      <selection activeCell="F19" sqref="F19"/>
    </sheetView>
  </sheetViews>
  <sheetFormatPr defaultRowHeight="14.5" x14ac:dyDescent="0.35"/>
  <cols>
    <col min="1" max="1" width="11.54296875" style="3" customWidth="1"/>
    <col min="2" max="2" width="17.1796875" style="3" customWidth="1"/>
    <col min="3" max="3" width="7.81640625" style="3" customWidth="1"/>
    <col min="4" max="4" width="8.90625" style="3" customWidth="1"/>
    <col min="5" max="5" width="9.453125" style="3" customWidth="1"/>
    <col min="6" max="6" width="12.7265625" style="3" customWidth="1"/>
    <col min="7" max="7" width="10.7265625" style="3" customWidth="1"/>
    <col min="8" max="8" width="14.6328125" style="3" customWidth="1"/>
    <col min="9" max="9" width="12.6328125" style="3" customWidth="1"/>
    <col min="10" max="10" width="8.36328125" style="3" customWidth="1"/>
    <col min="11" max="11" width="12.6328125" style="3" customWidth="1"/>
    <col min="12" max="12" width="10.36328125" style="3" customWidth="1"/>
    <col min="13" max="13" width="11.1796875" style="3" customWidth="1"/>
    <col min="14" max="14" width="15.26953125" style="3" customWidth="1"/>
    <col min="15" max="15" width="12" style="3" customWidth="1"/>
    <col min="16" max="16" width="8.81640625" style="3" customWidth="1"/>
    <col min="17" max="17" width="10.1796875" style="3" customWidth="1"/>
    <col min="18" max="18" width="11.7265625" style="3" customWidth="1"/>
    <col min="19" max="16384" width="8.7265625" style="3"/>
  </cols>
  <sheetData>
    <row r="1" spans="1:19" ht="27.5" customHeight="1" x14ac:dyDescent="0.35">
      <c r="A1" s="1" t="s">
        <v>0</v>
      </c>
      <c r="B1" s="1" t="s">
        <v>1</v>
      </c>
      <c r="C1" s="1"/>
      <c r="D1" s="1"/>
      <c r="E1" s="2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29" customHeight="1" x14ac:dyDescent="0.35">
      <c r="A2" s="1"/>
      <c r="B2" s="1"/>
      <c r="C2" s="1"/>
      <c r="D2" s="1"/>
      <c r="E2" s="2" t="s">
        <v>3</v>
      </c>
      <c r="F2" s="2"/>
      <c r="G2" s="2" t="s">
        <v>4</v>
      </c>
      <c r="H2" s="2"/>
      <c r="I2" s="2"/>
      <c r="J2" s="2"/>
      <c r="K2" s="2"/>
      <c r="L2" s="2"/>
      <c r="M2" s="2" t="s">
        <v>5</v>
      </c>
      <c r="N2" s="2"/>
      <c r="O2" s="2"/>
      <c r="P2" s="2"/>
      <c r="Q2" s="2"/>
      <c r="R2" s="2"/>
    </row>
    <row r="3" spans="1:19" ht="62" customHeight="1" x14ac:dyDescent="0.35">
      <c r="A3" s="1"/>
      <c r="B3" s="1"/>
      <c r="C3" s="1"/>
      <c r="D3" s="1"/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7</v>
      </c>
      <c r="K3" s="1" t="s">
        <v>11</v>
      </c>
      <c r="L3" s="1" t="s">
        <v>12</v>
      </c>
      <c r="M3" s="1" t="s">
        <v>8</v>
      </c>
      <c r="N3" s="1" t="s">
        <v>9</v>
      </c>
      <c r="O3" s="1" t="s">
        <v>10</v>
      </c>
      <c r="P3" s="1" t="s">
        <v>7</v>
      </c>
      <c r="Q3" s="1" t="s">
        <v>11</v>
      </c>
      <c r="R3" s="1" t="s">
        <v>12</v>
      </c>
    </row>
    <row r="4" spans="1:19" x14ac:dyDescent="0.35">
      <c r="A4" s="1">
        <v>1</v>
      </c>
      <c r="B4" s="1" t="s">
        <v>13</v>
      </c>
      <c r="C4" s="4">
        <f>E4*$D$4</f>
        <v>104.54400000000001</v>
      </c>
      <c r="D4" s="5">
        <v>1.32</v>
      </c>
      <c r="E4" s="6">
        <f>'Зима 250 '!C4</f>
        <v>79.2</v>
      </c>
      <c r="F4" s="6">
        <f>'Зима 250 '!D4</f>
        <v>0</v>
      </c>
      <c r="G4" s="7">
        <v>1.5625</v>
      </c>
      <c r="H4" s="4">
        <f>E4/$G$4</f>
        <v>50.688000000000002</v>
      </c>
      <c r="I4" s="8">
        <f t="shared" ref="I4:I11" si="0">H4+K4</f>
        <v>81.754838709677415</v>
      </c>
      <c r="J4" s="8">
        <f>F4/$G$4</f>
        <v>0</v>
      </c>
      <c r="K4" s="4">
        <f t="shared" ref="K4:K14" si="1">$H$12*L4</f>
        <v>31.06683870967742</v>
      </c>
      <c r="L4" s="4">
        <f t="shared" ref="L4:L11" si="2">H4/$I$16</f>
        <v>0.38709677419354838</v>
      </c>
      <c r="M4" s="7">
        <v>2</v>
      </c>
      <c r="N4" s="4">
        <f t="shared" ref="N4:N14" si="3">E4/$M$4</f>
        <v>39.6</v>
      </c>
      <c r="O4" s="8">
        <f>N4+Q4</f>
        <v>63.870967741935488</v>
      </c>
      <c r="P4" s="8">
        <f>F4/$M$4</f>
        <v>0</v>
      </c>
      <c r="Q4" s="4">
        <f t="shared" ref="Q4:Q14" si="4">$N$12*R4</f>
        <v>24.270967741935486</v>
      </c>
      <c r="R4" s="4">
        <f t="shared" ref="R4:R11" si="5">N4/$O$16</f>
        <v>0.38709677419354843</v>
      </c>
      <c r="S4" s="9"/>
    </row>
    <row r="5" spans="1:19" x14ac:dyDescent="0.35">
      <c r="A5" s="1">
        <v>2</v>
      </c>
      <c r="B5" s="1" t="s">
        <v>14</v>
      </c>
      <c r="C5" s="4">
        <f t="shared" ref="C5:C14" si="6">E5*$D$4</f>
        <v>0</v>
      </c>
      <c r="D5" s="10"/>
      <c r="E5" s="6">
        <f>'Зима 250 '!C5</f>
        <v>0</v>
      </c>
      <c r="F5" s="6">
        <f>'Зима 250 '!D5</f>
        <v>79.2</v>
      </c>
      <c r="G5" s="7"/>
      <c r="H5" s="4">
        <f t="shared" ref="H5:H15" si="7">E5/$G$4</f>
        <v>0</v>
      </c>
      <c r="I5" s="8">
        <f t="shared" si="0"/>
        <v>0</v>
      </c>
      <c r="J5" s="8">
        <f t="shared" ref="J5:J14" si="8">F5/$G$4</f>
        <v>50.688000000000002</v>
      </c>
      <c r="K5" s="4">
        <f t="shared" si="1"/>
        <v>0</v>
      </c>
      <c r="L5" s="4">
        <f t="shared" si="2"/>
        <v>0</v>
      </c>
      <c r="M5" s="7"/>
      <c r="N5" s="4">
        <f t="shared" si="3"/>
        <v>0</v>
      </c>
      <c r="O5" s="8">
        <f t="shared" ref="O5:O11" si="9">N5+Q5</f>
        <v>0</v>
      </c>
      <c r="P5" s="8">
        <f t="shared" ref="P5:P14" si="10">F5/$M$4</f>
        <v>39.6</v>
      </c>
      <c r="Q5" s="4">
        <f t="shared" si="4"/>
        <v>0</v>
      </c>
      <c r="R5" s="4">
        <f t="shared" si="5"/>
        <v>0</v>
      </c>
      <c r="S5" s="9"/>
    </row>
    <row r="6" spans="1:19" x14ac:dyDescent="0.35">
      <c r="A6" s="1">
        <v>3</v>
      </c>
      <c r="B6" s="1" t="s">
        <v>15</v>
      </c>
      <c r="C6" s="4">
        <f t="shared" si="6"/>
        <v>52.272000000000006</v>
      </c>
      <c r="D6" s="10"/>
      <c r="E6" s="6">
        <f>'Зима 250 '!C6</f>
        <v>39.6</v>
      </c>
      <c r="F6" s="6">
        <f>'Зима 250 '!D6</f>
        <v>0</v>
      </c>
      <c r="G6" s="7"/>
      <c r="H6" s="4">
        <f t="shared" si="7"/>
        <v>25.344000000000001</v>
      </c>
      <c r="I6" s="8">
        <f t="shared" si="0"/>
        <v>40.877419354838707</v>
      </c>
      <c r="J6" s="8">
        <f t="shared" si="8"/>
        <v>0</v>
      </c>
      <c r="K6" s="4">
        <f t="shared" si="1"/>
        <v>15.53341935483871</v>
      </c>
      <c r="L6" s="4">
        <f t="shared" si="2"/>
        <v>0.19354838709677419</v>
      </c>
      <c r="M6" s="7"/>
      <c r="N6" s="4">
        <f t="shared" si="3"/>
        <v>19.8</v>
      </c>
      <c r="O6" s="8">
        <f t="shared" si="9"/>
        <v>31.935483870967744</v>
      </c>
      <c r="P6" s="8">
        <f t="shared" si="10"/>
        <v>0</v>
      </c>
      <c r="Q6" s="4">
        <f t="shared" si="4"/>
        <v>12.135483870967743</v>
      </c>
      <c r="R6" s="4">
        <f t="shared" si="5"/>
        <v>0.19354838709677422</v>
      </c>
      <c r="S6" s="9"/>
    </row>
    <row r="7" spans="1:19" x14ac:dyDescent="0.35">
      <c r="A7" s="1">
        <v>4</v>
      </c>
      <c r="B7" s="1" t="s">
        <v>16</v>
      </c>
      <c r="C7" s="4">
        <f t="shared" si="6"/>
        <v>52.272000000000006</v>
      </c>
      <c r="D7" s="10"/>
      <c r="E7" s="6">
        <f>'Зима 250 '!C7</f>
        <v>39.6</v>
      </c>
      <c r="F7" s="6">
        <f>'Зима 250 '!D7</f>
        <v>0</v>
      </c>
      <c r="G7" s="7"/>
      <c r="H7" s="4">
        <f t="shared" si="7"/>
        <v>25.344000000000001</v>
      </c>
      <c r="I7" s="8">
        <f t="shared" si="0"/>
        <v>40.877419354838707</v>
      </c>
      <c r="J7" s="8">
        <f t="shared" si="8"/>
        <v>0</v>
      </c>
      <c r="K7" s="4">
        <f t="shared" si="1"/>
        <v>15.53341935483871</v>
      </c>
      <c r="L7" s="4">
        <f t="shared" si="2"/>
        <v>0.19354838709677419</v>
      </c>
      <c r="M7" s="7"/>
      <c r="N7" s="4">
        <f t="shared" si="3"/>
        <v>19.8</v>
      </c>
      <c r="O7" s="8">
        <f t="shared" si="9"/>
        <v>31.935483870967744</v>
      </c>
      <c r="P7" s="8">
        <f t="shared" si="10"/>
        <v>0</v>
      </c>
      <c r="Q7" s="4">
        <f t="shared" si="4"/>
        <v>12.135483870967743</v>
      </c>
      <c r="R7" s="4">
        <f t="shared" si="5"/>
        <v>0.19354838709677422</v>
      </c>
      <c r="S7" s="9"/>
    </row>
    <row r="8" spans="1:19" x14ac:dyDescent="0.35">
      <c r="A8" s="1">
        <v>5</v>
      </c>
      <c r="B8" s="1" t="s">
        <v>17</v>
      </c>
      <c r="C8" s="4">
        <f t="shared" si="6"/>
        <v>0</v>
      </c>
      <c r="D8" s="10"/>
      <c r="E8" s="6">
        <f>'Зима 250 '!C8</f>
        <v>0</v>
      </c>
      <c r="F8" s="6">
        <f>'Зима 250 '!D8</f>
        <v>79.2</v>
      </c>
      <c r="G8" s="7"/>
      <c r="H8" s="4">
        <f t="shared" si="7"/>
        <v>0</v>
      </c>
      <c r="I8" s="8">
        <f t="shared" si="0"/>
        <v>0</v>
      </c>
      <c r="J8" s="8">
        <f t="shared" si="8"/>
        <v>50.688000000000002</v>
      </c>
      <c r="K8" s="4">
        <f t="shared" si="1"/>
        <v>0</v>
      </c>
      <c r="L8" s="4">
        <f t="shared" si="2"/>
        <v>0</v>
      </c>
      <c r="M8" s="7"/>
      <c r="N8" s="4">
        <f t="shared" si="3"/>
        <v>0</v>
      </c>
      <c r="O8" s="8">
        <f t="shared" si="9"/>
        <v>0</v>
      </c>
      <c r="P8" s="8">
        <f t="shared" si="10"/>
        <v>39.6</v>
      </c>
      <c r="Q8" s="4">
        <f t="shared" si="4"/>
        <v>0</v>
      </c>
      <c r="R8" s="4">
        <f t="shared" si="5"/>
        <v>0</v>
      </c>
      <c r="S8" s="9"/>
    </row>
    <row r="9" spans="1:19" x14ac:dyDescent="0.35">
      <c r="A9" s="1">
        <v>6</v>
      </c>
      <c r="B9" s="1" t="s">
        <v>18</v>
      </c>
      <c r="C9" s="4">
        <f t="shared" si="6"/>
        <v>0</v>
      </c>
      <c r="D9" s="10"/>
      <c r="E9" s="6">
        <f>'Зима 250 '!C9</f>
        <v>0</v>
      </c>
      <c r="F9" s="6">
        <f>'Зима 250 '!D9</f>
        <v>0</v>
      </c>
      <c r="G9" s="7"/>
      <c r="H9" s="4">
        <f t="shared" si="7"/>
        <v>0</v>
      </c>
      <c r="I9" s="8">
        <f t="shared" si="0"/>
        <v>0</v>
      </c>
      <c r="J9" s="8">
        <f t="shared" si="8"/>
        <v>0</v>
      </c>
      <c r="K9" s="4">
        <f t="shared" si="1"/>
        <v>0</v>
      </c>
      <c r="L9" s="4">
        <f t="shared" si="2"/>
        <v>0</v>
      </c>
      <c r="M9" s="7"/>
      <c r="N9" s="4">
        <f t="shared" si="3"/>
        <v>0</v>
      </c>
      <c r="O9" s="8">
        <f t="shared" si="9"/>
        <v>0</v>
      </c>
      <c r="P9" s="8">
        <f t="shared" si="10"/>
        <v>0</v>
      </c>
      <c r="Q9" s="4">
        <f t="shared" si="4"/>
        <v>0</v>
      </c>
      <c r="R9" s="4">
        <f t="shared" si="5"/>
        <v>0</v>
      </c>
      <c r="S9" s="9"/>
    </row>
    <row r="10" spans="1:19" x14ac:dyDescent="0.35">
      <c r="A10" s="1">
        <v>7</v>
      </c>
      <c r="B10" s="1" t="s">
        <v>19</v>
      </c>
      <c r="C10" s="4">
        <f t="shared" si="6"/>
        <v>0</v>
      </c>
      <c r="D10" s="10"/>
      <c r="E10" s="6">
        <f>'Зима 250 '!C10</f>
        <v>0</v>
      </c>
      <c r="F10" s="6">
        <f>'Зима 250 '!D10</f>
        <v>33</v>
      </c>
      <c r="G10" s="7"/>
      <c r="H10" s="4">
        <f t="shared" si="7"/>
        <v>0</v>
      </c>
      <c r="I10" s="8">
        <f t="shared" si="0"/>
        <v>0</v>
      </c>
      <c r="J10" s="8">
        <f t="shared" si="8"/>
        <v>21.12</v>
      </c>
      <c r="K10" s="4">
        <f t="shared" si="1"/>
        <v>0</v>
      </c>
      <c r="L10" s="4">
        <f t="shared" si="2"/>
        <v>0</v>
      </c>
      <c r="M10" s="7"/>
      <c r="N10" s="4">
        <f t="shared" si="3"/>
        <v>0</v>
      </c>
      <c r="O10" s="8">
        <f t="shared" si="9"/>
        <v>0</v>
      </c>
      <c r="P10" s="8">
        <f t="shared" si="10"/>
        <v>16.5</v>
      </c>
      <c r="Q10" s="4">
        <f t="shared" si="4"/>
        <v>0</v>
      </c>
      <c r="R10" s="4">
        <f t="shared" si="5"/>
        <v>0</v>
      </c>
      <c r="S10" s="9"/>
    </row>
    <row r="11" spans="1:19" x14ac:dyDescent="0.35">
      <c r="A11" s="1">
        <v>8</v>
      </c>
      <c r="B11" s="1" t="s">
        <v>20</v>
      </c>
      <c r="C11" s="4">
        <f t="shared" si="6"/>
        <v>0</v>
      </c>
      <c r="D11" s="10"/>
      <c r="E11" s="6">
        <f>'Зима 250 '!C11</f>
        <v>0</v>
      </c>
      <c r="F11" s="6">
        <f>'Зима 250 '!D11</f>
        <v>0</v>
      </c>
      <c r="G11" s="7"/>
      <c r="H11" s="4">
        <f t="shared" si="7"/>
        <v>0</v>
      </c>
      <c r="I11" s="8">
        <f t="shared" si="0"/>
        <v>0</v>
      </c>
      <c r="J11" s="8">
        <f t="shared" si="8"/>
        <v>0</v>
      </c>
      <c r="K11" s="4">
        <f t="shared" si="1"/>
        <v>0</v>
      </c>
      <c r="L11" s="4">
        <f t="shared" si="2"/>
        <v>0</v>
      </c>
      <c r="M11" s="7"/>
      <c r="N11" s="4">
        <f t="shared" si="3"/>
        <v>0</v>
      </c>
      <c r="O11" s="8">
        <f t="shared" si="9"/>
        <v>0</v>
      </c>
      <c r="P11" s="8">
        <f t="shared" si="10"/>
        <v>0</v>
      </c>
      <c r="Q11" s="4">
        <f t="shared" si="4"/>
        <v>0</v>
      </c>
      <c r="R11" s="4">
        <f t="shared" si="5"/>
        <v>0</v>
      </c>
      <c r="S11" s="9"/>
    </row>
    <row r="12" spans="1:19" x14ac:dyDescent="0.35">
      <c r="A12" s="1">
        <v>9</v>
      </c>
      <c r="B12" s="1" t="s">
        <v>21</v>
      </c>
      <c r="C12" s="4">
        <f t="shared" si="6"/>
        <v>165.52800000000002</v>
      </c>
      <c r="D12" s="10"/>
      <c r="E12" s="6">
        <f>'Зима 250 '!C12</f>
        <v>125.4</v>
      </c>
      <c r="F12" s="6">
        <f>'Зима 250 '!D12</f>
        <v>72.600000000000009</v>
      </c>
      <c r="G12" s="7"/>
      <c r="H12" s="4">
        <f t="shared" si="7"/>
        <v>80.256</v>
      </c>
      <c r="I12" s="8">
        <v>0</v>
      </c>
      <c r="J12" s="8">
        <f t="shared" si="8"/>
        <v>46.464000000000006</v>
      </c>
      <c r="K12" s="4">
        <f t="shared" si="1"/>
        <v>0</v>
      </c>
      <c r="L12" s="4">
        <v>0</v>
      </c>
      <c r="M12" s="7"/>
      <c r="N12" s="4">
        <f t="shared" si="3"/>
        <v>62.7</v>
      </c>
      <c r="O12" s="8">
        <v>0</v>
      </c>
      <c r="P12" s="8">
        <f t="shared" si="10"/>
        <v>36.300000000000004</v>
      </c>
      <c r="Q12" s="4">
        <v>0</v>
      </c>
      <c r="R12" s="4">
        <v>0</v>
      </c>
      <c r="S12" s="9"/>
    </row>
    <row r="13" spans="1:19" x14ac:dyDescent="0.35">
      <c r="A13" s="1">
        <v>10</v>
      </c>
      <c r="B13" s="1" t="s">
        <v>22</v>
      </c>
      <c r="C13" s="4">
        <f t="shared" si="6"/>
        <v>60.984000000000009</v>
      </c>
      <c r="D13" s="10"/>
      <c r="E13" s="6">
        <f>'Зима 250 '!C13</f>
        <v>46.2</v>
      </c>
      <c r="F13" s="6">
        <f>'Зима 250 '!D13</f>
        <v>0</v>
      </c>
      <c r="G13" s="7"/>
      <c r="H13" s="4">
        <f t="shared" si="7"/>
        <v>29.568000000000001</v>
      </c>
      <c r="I13" s="8">
        <f>H13+K13</f>
        <v>47.690322580645159</v>
      </c>
      <c r="J13" s="8">
        <f t="shared" si="8"/>
        <v>0</v>
      </c>
      <c r="K13" s="4">
        <f t="shared" si="1"/>
        <v>18.122322580645161</v>
      </c>
      <c r="L13" s="4">
        <f>H13/$I$16</f>
        <v>0.22580645161290322</v>
      </c>
      <c r="M13" s="7"/>
      <c r="N13" s="4">
        <f t="shared" si="3"/>
        <v>23.1</v>
      </c>
      <c r="O13" s="8">
        <f>N13+Q13</f>
        <v>37.258064516129039</v>
      </c>
      <c r="P13" s="8">
        <f t="shared" si="10"/>
        <v>0</v>
      </c>
      <c r="Q13" s="4">
        <f t="shared" si="4"/>
        <v>14.158064516129034</v>
      </c>
      <c r="R13" s="4">
        <f>N13/$O$16</f>
        <v>0.22580645161290325</v>
      </c>
      <c r="S13" s="9"/>
    </row>
    <row r="14" spans="1:19" x14ac:dyDescent="0.35">
      <c r="A14" s="1">
        <v>11</v>
      </c>
      <c r="B14" s="1" t="s">
        <v>23</v>
      </c>
      <c r="C14" s="4">
        <f t="shared" si="6"/>
        <v>0</v>
      </c>
      <c r="D14" s="11"/>
      <c r="E14" s="6">
        <f>'Зима 250 '!C14</f>
        <v>0</v>
      </c>
      <c r="F14" s="6">
        <f>'Зима 250 '!D14</f>
        <v>66</v>
      </c>
      <c r="G14" s="7"/>
      <c r="H14" s="4">
        <f t="shared" si="7"/>
        <v>0</v>
      </c>
      <c r="I14" s="8">
        <f>H14+K14</f>
        <v>0</v>
      </c>
      <c r="J14" s="8">
        <f t="shared" si="8"/>
        <v>42.24</v>
      </c>
      <c r="K14" s="4">
        <f t="shared" si="1"/>
        <v>0</v>
      </c>
      <c r="L14" s="4">
        <f>H14/$I$16</f>
        <v>0</v>
      </c>
      <c r="M14" s="7"/>
      <c r="N14" s="4">
        <f t="shared" si="3"/>
        <v>0</v>
      </c>
      <c r="O14" s="8">
        <f>N14+Q14</f>
        <v>0</v>
      </c>
      <c r="P14" s="8">
        <f t="shared" si="10"/>
        <v>33</v>
      </c>
      <c r="Q14" s="4">
        <f t="shared" si="4"/>
        <v>0</v>
      </c>
      <c r="R14" s="4">
        <f>N14/$O$16</f>
        <v>0</v>
      </c>
      <c r="S14" s="9"/>
    </row>
    <row r="15" spans="1:19" x14ac:dyDescent="0.35">
      <c r="A15" s="1"/>
      <c r="B15" s="1"/>
      <c r="C15" s="4">
        <f>SUM(C4:C14)</f>
        <v>435.6</v>
      </c>
      <c r="D15" s="1"/>
      <c r="E15" s="6">
        <f>SUM(E4:E14)</f>
        <v>330</v>
      </c>
      <c r="F15" s="6">
        <f>SUM(F4:F14)</f>
        <v>330</v>
      </c>
      <c r="G15" s="7"/>
      <c r="H15" s="4">
        <f t="shared" si="7"/>
        <v>211.2</v>
      </c>
      <c r="I15" s="8">
        <f>SUM(I4:I14)</f>
        <v>211.2</v>
      </c>
      <c r="J15" s="8">
        <f>SUM(J4:J14)</f>
        <v>211.20000000000002</v>
      </c>
      <c r="K15" s="4">
        <f>SUM(K4:K14)</f>
        <v>80.256</v>
      </c>
      <c r="L15" s="4">
        <f>SUM(L4:L14)</f>
        <v>1</v>
      </c>
      <c r="M15" s="7"/>
      <c r="N15" s="4">
        <f>SUM(N4:N14)</f>
        <v>165</v>
      </c>
      <c r="O15" s="6">
        <f>SUM(O4:O14)</f>
        <v>165</v>
      </c>
      <c r="P15" s="6">
        <f>SUM(P4:P14)</f>
        <v>165</v>
      </c>
      <c r="Q15" s="4">
        <f>SUM(Q4:Q14)</f>
        <v>62.7</v>
      </c>
      <c r="R15" s="4">
        <f>SUM(R4:R14)</f>
        <v>1</v>
      </c>
      <c r="S15" s="9"/>
    </row>
    <row r="16" spans="1:19" ht="43.5" x14ac:dyDescent="0.35">
      <c r="E16" s="12"/>
      <c r="F16" s="12"/>
      <c r="G16" s="9"/>
      <c r="H16" s="13" t="s">
        <v>24</v>
      </c>
      <c r="I16" s="14">
        <f>SUM(H4:H14)-H12</f>
        <v>130.94400000000002</v>
      </c>
      <c r="J16" s="15"/>
      <c r="K16" s="9"/>
      <c r="L16" s="9"/>
      <c r="M16" s="9"/>
      <c r="N16" s="13" t="s">
        <v>24</v>
      </c>
      <c r="O16" s="14">
        <f>SUM(N4:N14)-N12</f>
        <v>102.3</v>
      </c>
      <c r="P16" s="15"/>
      <c r="Q16" s="9"/>
      <c r="R16" s="9"/>
      <c r="S16" s="9"/>
    </row>
  </sheetData>
  <mergeCells count="8">
    <mergeCell ref="E16:F16"/>
    <mergeCell ref="E1:R1"/>
    <mergeCell ref="E2:F2"/>
    <mergeCell ref="G2:L2"/>
    <mergeCell ref="M2:R2"/>
    <mergeCell ref="D4:D14"/>
    <mergeCell ref="G4:G15"/>
    <mergeCell ref="M4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Зима 250 </vt:lpstr>
      <vt:lpstr>Літо 330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Ковальский</dc:creator>
  <cp:lastModifiedBy>Юрий</cp:lastModifiedBy>
  <dcterms:created xsi:type="dcterms:W3CDTF">2023-12-10T08:25:04Z</dcterms:created>
  <dcterms:modified xsi:type="dcterms:W3CDTF">2023-12-10T08:27:27Z</dcterms:modified>
</cp:coreProperties>
</file>