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Расчет состава бетона" sheetId="1" r:id="rId1"/>
    <sheet name="Расход воды" sheetId="2" r:id="rId2"/>
    <sheet name="Марка-Класс бетона" sheetId="3" r:id="rId3"/>
    <sheet name="Общая информация" sheetId="4" r:id="rId4"/>
  </sheets>
  <calcPr calcId="144525"/>
</workbook>
</file>

<file path=xl/calcChain.xml><?xml version="1.0" encoding="utf-8"?>
<calcChain xmlns="http://schemas.openxmlformats.org/spreadsheetml/2006/main">
  <c r="B83" i="1" l="1"/>
  <c r="B82" i="1"/>
  <c r="B62" i="1"/>
  <c r="B50" i="1"/>
  <c r="B38" i="1"/>
  <c r="B36" i="1"/>
  <c r="B94" i="1" l="1"/>
  <c r="B106" i="1" s="1"/>
  <c r="D10" i="1" s="1"/>
  <c r="B40" i="1"/>
  <c r="B24" i="1"/>
  <c r="B110" i="1" s="1"/>
  <c r="D13" i="1" s="1"/>
  <c r="B45" i="1" l="1"/>
  <c r="B104" i="1" s="1"/>
  <c r="D8" i="1" s="1"/>
  <c r="B52" i="1" l="1"/>
  <c r="B71" i="1"/>
  <c r="B93" i="1" s="1"/>
  <c r="B98" i="1" l="1"/>
  <c r="B103" i="1" s="1"/>
  <c r="D7" i="1" s="1"/>
  <c r="B105" i="1"/>
  <c r="D9" i="1" s="1"/>
  <c r="B55" i="1"/>
  <c r="B107" i="1" s="1"/>
  <c r="D11" i="1" s="1"/>
  <c r="B108" i="1"/>
  <c r="D12" i="1" s="1"/>
</calcChain>
</file>

<file path=xl/sharedStrings.xml><?xml version="1.0" encoding="utf-8"?>
<sst xmlns="http://schemas.openxmlformats.org/spreadsheetml/2006/main" count="289" uniqueCount="214">
  <si>
    <t>ОК, см</t>
  </si>
  <si>
    <t>Расход воды, л/м3, при крупности гравия и щебня, мм</t>
  </si>
  <si>
    <t>Гравий</t>
  </si>
  <si>
    <t>Щебень</t>
  </si>
  <si>
    <t>-</t>
  </si>
  <si>
    <t>2-4</t>
  </si>
  <si>
    <t>5-7</t>
  </si>
  <si>
    <t>12-16</t>
  </si>
  <si>
    <t>16-20</t>
  </si>
  <si>
    <t>40-50</t>
  </si>
  <si>
    <t>25-35</t>
  </si>
  <si>
    <t>15-20</t>
  </si>
  <si>
    <t>10-15</t>
  </si>
  <si>
    <t>Ж, с</t>
  </si>
  <si>
    <t>150</t>
  </si>
  <si>
    <t>160</t>
  </si>
  <si>
    <t>165</t>
  </si>
  <si>
    <t>175</t>
  </si>
  <si>
    <t>190</t>
  </si>
  <si>
    <t>200</t>
  </si>
  <si>
    <t>205</t>
  </si>
  <si>
    <t>215</t>
  </si>
  <si>
    <t>220</t>
  </si>
  <si>
    <t>227</t>
  </si>
  <si>
    <t>135</t>
  </si>
  <si>
    <t>145</t>
  </si>
  <si>
    <t>185</t>
  </si>
  <si>
    <t>210</t>
  </si>
  <si>
    <t>218</t>
  </si>
  <si>
    <t>125</t>
  </si>
  <si>
    <t>130</t>
  </si>
  <si>
    <t>170</t>
  </si>
  <si>
    <t>197</t>
  </si>
  <si>
    <t>203</t>
  </si>
  <si>
    <t>120</t>
  </si>
  <si>
    <t>140</t>
  </si>
  <si>
    <t>155</t>
  </si>
  <si>
    <t>180</t>
  </si>
  <si>
    <t>192</t>
  </si>
  <si>
    <t>225</t>
  </si>
  <si>
    <t>230</t>
  </si>
  <si>
    <t>237</t>
  </si>
  <si>
    <t>228</t>
  </si>
  <si>
    <t>207</t>
  </si>
  <si>
    <t>213</t>
  </si>
  <si>
    <t>195</t>
  </si>
  <si>
    <t>202</t>
  </si>
  <si>
    <t>8-10</t>
  </si>
  <si>
    <t>10-12</t>
  </si>
  <si>
    <t>Исходные данные</t>
  </si>
  <si>
    <t>Марка цемента (Мц)</t>
  </si>
  <si>
    <t>Марка бетона (Мб)</t>
  </si>
  <si>
    <t>Марка</t>
  </si>
  <si>
    <t>Клас</t>
  </si>
  <si>
    <t xml:space="preserve">М50 </t>
  </si>
  <si>
    <t xml:space="preserve">В3,5 </t>
  </si>
  <si>
    <t xml:space="preserve">М75 </t>
  </si>
  <si>
    <t xml:space="preserve">В5 </t>
  </si>
  <si>
    <t xml:space="preserve">М100 </t>
  </si>
  <si>
    <t xml:space="preserve">В7,5 </t>
  </si>
  <si>
    <t xml:space="preserve">М150 </t>
  </si>
  <si>
    <t xml:space="preserve">В10; В12,5 </t>
  </si>
  <si>
    <t xml:space="preserve">М200 </t>
  </si>
  <si>
    <t xml:space="preserve">В15 </t>
  </si>
  <si>
    <t xml:space="preserve">М250 </t>
  </si>
  <si>
    <t xml:space="preserve">В20 </t>
  </si>
  <si>
    <t xml:space="preserve">М300 </t>
  </si>
  <si>
    <t xml:space="preserve">В22,5 </t>
  </si>
  <si>
    <t xml:space="preserve">М350 </t>
  </si>
  <si>
    <t xml:space="preserve">В25; В27,5 </t>
  </si>
  <si>
    <t xml:space="preserve">М400 </t>
  </si>
  <si>
    <t xml:space="preserve">В30 </t>
  </si>
  <si>
    <t xml:space="preserve">М450 </t>
  </si>
  <si>
    <t xml:space="preserve">В35 </t>
  </si>
  <si>
    <t xml:space="preserve">М500 </t>
  </si>
  <si>
    <t xml:space="preserve">В40 </t>
  </si>
  <si>
    <t xml:space="preserve">М600 </t>
  </si>
  <si>
    <t xml:space="preserve">В45 </t>
  </si>
  <si>
    <t xml:space="preserve">М700 </t>
  </si>
  <si>
    <t xml:space="preserve">В50 </t>
  </si>
  <si>
    <t xml:space="preserve">М750 </t>
  </si>
  <si>
    <t xml:space="preserve">В55 </t>
  </si>
  <si>
    <t xml:space="preserve">М800 </t>
  </si>
  <si>
    <t xml:space="preserve">В60 </t>
  </si>
  <si>
    <t xml:space="preserve">М900 </t>
  </si>
  <si>
    <t xml:space="preserve">В70 </t>
  </si>
  <si>
    <t xml:space="preserve">М1000 </t>
  </si>
  <si>
    <t>В80</t>
  </si>
  <si>
    <t>Песок</t>
  </si>
  <si>
    <t>Цемент</t>
  </si>
  <si>
    <t>Истинная плотность</t>
  </si>
  <si>
    <t>Средняя плотность</t>
  </si>
  <si>
    <t>2,6-2,7</t>
  </si>
  <si>
    <t>1,4-1,45</t>
  </si>
  <si>
    <t>?</t>
  </si>
  <si>
    <t>Шаг 1</t>
  </si>
  <si>
    <t>А (при В/Ц больше 0,4)=</t>
  </si>
  <si>
    <t>В/Ц=(А*Мц)/(Мб-0,5*А*Мц)</t>
  </si>
  <si>
    <t>А (при В/Ц меньшее 0,4)=</t>
  </si>
  <si>
    <t>В/Ц=(А*Мц)/(Мб+0,5*А*Мц)=</t>
  </si>
  <si>
    <t>Вода без пластификатора (см. вкладку "Расход воды"), л.</t>
  </si>
  <si>
    <t>Шаг 2</t>
  </si>
  <si>
    <t>Шаг 3</t>
  </si>
  <si>
    <t>Ц=В/(В/Ц)=</t>
  </si>
  <si>
    <t>Шаг 4</t>
  </si>
  <si>
    <t>Пластификатор (П), л</t>
  </si>
  <si>
    <t>Вода (В), л</t>
  </si>
  <si>
    <t>Цемент (Ц), кг</t>
  </si>
  <si>
    <t>Норма пластификатора из инструкции (Нп), % от массы Цемента</t>
  </si>
  <si>
    <t>Плотность Пластификатора (Ппл) примерно, кг/л</t>
  </si>
  <si>
    <t>П(кг)=Ц*Нп= … в кг.</t>
  </si>
  <si>
    <t>П(л)=Пкг/Ппл= … в л.</t>
  </si>
  <si>
    <t>Шаг 5</t>
  </si>
  <si>
    <t>Щебень (Щ), кг</t>
  </si>
  <si>
    <t>кг</t>
  </si>
  <si>
    <t>л</t>
  </si>
  <si>
    <t>Щебень (Щ), кг=</t>
  </si>
  <si>
    <t>Шаг 6</t>
  </si>
  <si>
    <t>Песок (П), кг</t>
  </si>
  <si>
    <t>Средняя плотность бетонной смеси = 2400 кг/м3. Вычтя из этого значения полученные компоненты из шагов ранее, получим значение Песка.</t>
  </si>
  <si>
    <t>П=2400-В-Ц-Щ=</t>
  </si>
  <si>
    <t>Вода (В) с учетом пластификатора , л.</t>
  </si>
  <si>
    <t>Шаг 7</t>
  </si>
  <si>
    <t>Влажность (W), %</t>
  </si>
  <si>
    <t>Песка (Wп), %=</t>
  </si>
  <si>
    <t>Щебня (Wщ), %=</t>
  </si>
  <si>
    <t>Справочно Wп=5-7%, Wщ=3-5%. ОДНАКО ЛУЧШЕ провести тест реальной партии сырья и использовать РЕАЛЬНУЮ влажность!</t>
  </si>
  <si>
    <t>Для коррекции лабораторных величин П и Щ, с целью учета в них влаги и получения рабочих значений, следует умножить их величины на (1+W), тогда:</t>
  </si>
  <si>
    <t>П раб. = П*(1+Wп)=</t>
  </si>
  <si>
    <t>Щ раб. = П*(1+Wщ)=</t>
  </si>
  <si>
    <t>В раб.=В-(П раб.-П лаб)-(Щ раб.-Щ лаб.)=</t>
  </si>
  <si>
    <t>Коррекция лабораторного состава</t>
  </si>
  <si>
    <t>Шаг 8</t>
  </si>
  <si>
    <t>Шаг 9</t>
  </si>
  <si>
    <t>Итоговый рабочий состав</t>
  </si>
  <si>
    <t>Вода (В раб.)=</t>
  </si>
  <si>
    <t>Цемент (Ц раб.)=</t>
  </si>
  <si>
    <t>Песок (П раб.)=</t>
  </si>
  <si>
    <t xml:space="preserve">Щебень (Щ раб.) = </t>
  </si>
  <si>
    <t>Пластификатор =</t>
  </si>
  <si>
    <t>л.</t>
  </si>
  <si>
    <t>кг.</t>
  </si>
  <si>
    <t>или</t>
  </si>
  <si>
    <t>В/Ц=</t>
  </si>
  <si>
    <t>П1 (ОК 1-4см)</t>
  </si>
  <si>
    <t>П2 (ОК 5-9см)</t>
  </si>
  <si>
    <t>П3 (ОК 10-15см)</t>
  </si>
  <si>
    <t>П4 (ОК более 16см)</t>
  </si>
  <si>
    <t>Марки (классы) бетона и их применение.</t>
  </si>
  <si>
    <t>М100 (В7.5) Из-за низкой прочности используется в основном при подготовительных бетонных работах.</t>
  </si>
  <si>
    <t>Может быть использован в виде «подушки» под фундамент, бордюр, тротуарную плитку, дорожное полотно и т.п.</t>
  </si>
  <si>
    <t>М150 (В12.5) Бетон данной марки имеет достаточную прочность для заливки разных типов фундамента под малые сооружения. Также используется для заливки стяжек пола, укладки бетонных дорожек.</t>
  </si>
  <si>
    <t>М200 (В15) Одна из самых востребованных марок бетона (наравне с М300) используемых в загородном строительстве. Основное применение: заливка фундамента (свайно-ростверкового, ленточного, плитного), изготовление бетонных дорожек, стен, лестниц.</t>
  </si>
  <si>
    <t>М250 (В20) Используется для заливки фундамента, малонагруженных плит перекрытий, изготовление лестниц, подпорных стен.</t>
  </si>
  <si>
    <t>М300 (В22.5) Наравне с М200 имеет большую популярность в частном строительстве. Данная марка бетона за счет своей универсальности позволяет использовать его для заливки фундамента под практически любой дом в загородном секторе, а также для изготовления лент заборов, плит перекрытий.</t>
  </si>
  <si>
    <t>М350 (В25) Основное применение: изготовление плит перекрытий, несущих стен, колон, железобетонных изделий и конструкций, отлив монолитных фундаментов.</t>
  </si>
  <si>
    <t>М400 (В30) Редко используется в загородном строительстве. Используется для изготовления поперечных балок, подпорных стенок, конструкций мостов и гидротехнических сооружений, заливки чаш бассейнов, цокольных этажей монолитных зданий.</t>
  </si>
  <si>
    <t>М450(B35) Основное применение: банковские хранилища, мостовые конструкции, метростроение, гидротехнические сооружения.</t>
  </si>
  <si>
    <t>М550 (В40) Основное применение: железобетонные конструкции специального назначения (хранилища банков, плотин, дамб, метростроении).</t>
  </si>
  <si>
    <t xml:space="preserve">Подвижность смеси </t>
  </si>
  <si>
    <t>Бетонные смеси по удобоукладываемости разделяются на подвижные и жесткие.</t>
  </si>
  <si>
    <t>Определяется класс подвижности и жесткости по осадке конуса. Подвижность определяется в см, жесткость в сек.</t>
  </si>
  <si>
    <t>Ж1 (5-10сек) | Ж2 (11-20сек) | Ж3 (21-30сек) | Ж4 (31сек и более)</t>
  </si>
  <si>
    <t>П1 (ОК 1-4см) | П2 (ОК 5-9см) | П3 (ОК 10-15см) | П4 (ОК более 16см)</t>
  </si>
  <si>
    <t>Ж1-Ж4 - бетон данной жесткости применяется в дорожном строительстве и в изготовлении определенных железобетонных изделий.</t>
  </si>
  <si>
    <t>П1-П2 - используется в производстве стеновых и фундаментных блоков, железобетонных изделий, тротуарной плитки, брусчатки и т.п.</t>
  </si>
  <si>
    <t>П3-П4 - подвижность бетонной смеси, которая в основном используется в частном строительстве при заливке фундаментов, лестниц, плит, балок, колонн и т.п.</t>
  </si>
  <si>
    <t>П5 - данные бетонные смеси называются литыми (как и П4) и используется для подачи бетона бетононасосом на большую высоту, а также для заливки конструкций с большим содержанием арматуры и закладных деталей.</t>
  </si>
  <si>
    <t xml:space="preserve"> </t>
  </si>
  <si>
    <t>Нужно помнить, что марка цемента должна быть не ниже марки получаемого бетона.</t>
  </si>
  <si>
    <t>Рекомендуемые марки портландцемента для нужного класса (марки) бетона.</t>
  </si>
  <si>
    <t>М300 – от бетона М100 (В7,5) до М250 (В20)</t>
  </si>
  <si>
    <t>М400 – от бетона М200 (В15) до М350 (В25)</t>
  </si>
  <si>
    <t>М500 – от бетона М300 (В25) до М450 (В35)</t>
  </si>
  <si>
    <t>М600 – от бетона М450 (В35) до М600 (В45)</t>
  </si>
  <si>
    <t>Пластифицирующие добавки:</t>
  </si>
  <si>
    <t>1 группа – суперпластификаторы (пример С-3, Дофен). Увеличивают подвижность смеси с П1 до П5 (осадка конуса с 2см до 25см) без снижения прочности бетона;</t>
  </si>
  <si>
    <t>2 группа – сильнопластифицирующие добавки (пример ЛСТ). Увеличивают подвижность смеси с П1 до П4 (ОК с 2см до 20см) без снижения прочности бетона;</t>
  </si>
  <si>
    <t>3 группа – среднепластифицирующие добавки. Увеличивают подвижность смеси с П1 до П3 (ОК с 2см до 15см) без снижения прочности бетона;</t>
  </si>
  <si>
    <t>4 группа – слабопластифицирующие добавки. Увеличивают подвижность смеси с П1 до П2 (ОК с 2см до 9см) без снижения прочности бетона.</t>
  </si>
  <si>
    <t>М600 (В45) Основное применение: фундаментные основы для комплексных и масштабных объектов, мостовые опоры, гидротехнические сооружения, объекты особого назначения (бункеры и т.п.).</t>
  </si>
  <si>
    <t xml:space="preserve">Суперпластификатор С-3. Аналоги Дофен, СП-1, СП-3. </t>
  </si>
  <si>
    <t>ЗАДАТЬ значение в желтую ячейку</t>
  </si>
  <si>
    <t>Современные градации:</t>
  </si>
  <si>
    <t>Данные из старого ГОСТа, сейчас немного другие градации (см. строку ниже таблицы).</t>
  </si>
  <si>
    <t>Норма пластификатора  (Нп) из инструкции к выбранному пластификатору, % от массы Цемента</t>
  </si>
  <si>
    <t>Пластификатор</t>
  </si>
  <si>
    <t>В/Ц</t>
  </si>
  <si>
    <t>Оцень редкие смеси, т.к. очень жесткие. В данном расчете не применяется.</t>
  </si>
  <si>
    <t>https://youtu.be/avIdFbjr34c?si=op9BuNhXiy7fN-2K</t>
  </si>
  <si>
    <t>Алгоритм расчета взят из видео Антона Вебера - Подбор состава бетона:</t>
  </si>
  <si>
    <t>ЖЕЛТЫЕ и ЗЕЛЕНЫЕ ячейки (в Шагах ниже) заполнять НЕ нужно. Для удобства пользования - их значения подтягиваются из желтых ячеек (Исходные данные) в таблице выше автоматически, и после окончательного расчета Шага 9 - автоматически копируются из него в зеленые ячейки таблицы выше (Рабочий состав). Однако цветовые отметки в Шагах 1-9 сохранены для понимания того какой параметр забивается вручную, а какой считается автоматически.</t>
  </si>
  <si>
    <t>Песок и Щебень нивелируют друг друга. Уменьшая одно и увеличивая другое пропорционально в пределах плотности бетонной смеси 2400 кг/м3, можно достигать нужной удобоукладываемости и эконом. составляющей. НО щебня должно быть больше, чем песка, т.к. он создает КАРКАС бетона.</t>
  </si>
  <si>
    <t>Щебень (Щ), кг (см. шаг 5  ниже) - Щебеня должно быть 1000-1300 кг/м3 готовой бетонной смеси или 70-95% от ее объема (при плотности щебня 1,4-1,5 т/м3.).</t>
  </si>
  <si>
    <t>Влажность Песка (Wп), % (см. шаг 7) - Справочно Wп=5-7%, но лучше задать реальное значение.</t>
  </si>
  <si>
    <t>Влажность Щебня (Wщ), % (см. шаг 7) - Справочно Wщ=3-5%, но лучше задать реальное значение.</t>
  </si>
  <si>
    <t>Для расчета Бетонной смеси нужно:</t>
  </si>
  <si>
    <t>ПОЛУЧИТЬ РАСЧЕТ  в зеленой ячейке</t>
  </si>
  <si>
    <t>в соответствие с таблицей ниже.</t>
  </si>
  <si>
    <t>Рабочий состав на 1 м3 смеси</t>
  </si>
  <si>
    <t>Более детально (по Шагам) алгоритм расчета расписан ниже. Настоятельно рекомендуется прочесть все шаги, для полноты понимания (что откуда берется и почему именно такое значение). А еще лучше - посмотреть видео.</t>
  </si>
  <si>
    <t>В/Ц отношение</t>
  </si>
  <si>
    <t>Пластификатор, водоредуцирующий эффект (из инструкции к выбранному пластификатору), %</t>
  </si>
  <si>
    <t>В расчете применен пластификатор в жидкой форме. Если используется порошок - он разводится по инструкции до жидкого состояния (рабочий раствор) и считается как жидкий.</t>
  </si>
  <si>
    <t>Щебеня должно быть 1000-1300 кг/м3 готовой бетонной смеси или 70-95% от ее объема (при плотности щебня 1,4-1,5 т/м3.).</t>
  </si>
  <si>
    <t>Фракция 5-20 мм</t>
  </si>
  <si>
    <t>Это нужно для раздвижки зерен, т.к. при 100% туда НЕ упакуются Песок, Цемент, Вода.</t>
  </si>
  <si>
    <t>Чем БОЛЬШЕ щебня, тем жестче бетон, с ним тяжело работать. Количество щебня надо подобрать под планируемые работы. При Щебне=1300 кг/м3 бетон ОЧЧЕНЬ тяжело мешать - инфа с комментов ютуб-видео Антона Вебера.</t>
  </si>
  <si>
    <t xml:space="preserve">УСРЕДНЕННАЯ ПРОПОРЦИЯ бетонной смеси в обЪемах (из практики) - Ц:П:Щ = 1:2:4 </t>
  </si>
  <si>
    <t>Шаги 1-6 - это лабораторный состав бетона (номинальный). В нем песок и щебень представлены в абсолютно сухом состоянии. Но в реальности они влажные, соотв-но нужно откорректировать состав и учесть влагу, которая есть в компонентах, таким образом получить Рабочий Состав.</t>
  </si>
  <si>
    <t>Для коррекции Воды в соответствие с влажностью щебня и песка необходимо из рабочих значений Песка и Щебня вычесть их лабораторные значения. Получим количество воды в Песке и Щебне, далее их сумму необходимо отнять от лабораторного значения Воды. Полученная цифра - будет рабочим значением воды.</t>
  </si>
  <si>
    <t>ОК (осадку конуса) / Ж (жесткость) - подбираем по своей необходимости.</t>
  </si>
  <si>
    <t>Табличная величина.</t>
  </si>
  <si>
    <t>Вода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</si>
</sst>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15">
    <xf numFmtId="0" fontId="0" fillId="0" borderId="0" xfId="0"/>
    <xf numFmtId="1" fontId="0" fillId="0" borderId="0" xfId="0" applyNumberFormat="1"/>
    <xf numFmtId="49" fontId="0" fillId="0" borderId="0" xfId="0" applyNumberFormat="1"/>
    <xf numFmtId="49" fontId="0" fillId="0" borderId="1" xfId="0" applyNumberFormat="1" applyBorder="1"/>
    <xf numFmtId="49" fontId="0" fillId="0" borderId="2" xfId="0" applyNumberFormat="1" applyBorder="1"/>
    <xf numFmtId="49" fontId="0" fillId="0" borderId="9" xfId="0" applyNumberFormat="1" applyBorder="1"/>
    <xf numFmtId="49" fontId="0" fillId="0" borderId="10" xfId="0" applyNumberFormat="1" applyBorder="1"/>
    <xf numFmtId="49" fontId="0" fillId="0" borderId="11" xfId="0" applyNumberFormat="1" applyBorder="1"/>
    <xf numFmtId="49" fontId="0" fillId="0" borderId="12" xfId="0" applyNumberFormat="1" applyBorder="1"/>
    <xf numFmtId="49" fontId="0" fillId="0" borderId="6" xfId="0" applyNumberFormat="1" applyBorder="1"/>
    <xf numFmtId="49" fontId="0" fillId="0" borderId="7" xfId="0" applyNumberFormat="1" applyBorder="1"/>
    <xf numFmtId="49" fontId="0" fillId="0" borderId="8" xfId="0" applyNumberFormat="1" applyBorder="1"/>
    <xf numFmtId="0" fontId="0" fillId="0" borderId="1" xfId="0" applyBorder="1"/>
    <xf numFmtId="0" fontId="0" fillId="0" borderId="13" xfId="0" applyBorder="1"/>
    <xf numFmtId="0" fontId="0" fillId="0" borderId="14" xfId="0" applyBorder="1"/>
    <xf numFmtId="0" fontId="0" fillId="0" borderId="11" xfId="0" applyBorder="1"/>
    <xf numFmtId="0" fontId="0" fillId="0" borderId="12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10" xfId="0" applyBorder="1"/>
    <xf numFmtId="0" fontId="0" fillId="2" borderId="0" xfId="0" applyFill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17" xfId="0" applyBorder="1" applyAlignment="1">
      <alignment wrapText="1"/>
    </xf>
    <xf numFmtId="0" fontId="0" fillId="4" borderId="0" xfId="0" applyFill="1"/>
    <xf numFmtId="0" fontId="0" fillId="0" borderId="24" xfId="0" applyBorder="1"/>
    <xf numFmtId="0" fontId="3" fillId="3" borderId="17" xfId="0" applyFont="1" applyFill="1" applyBorder="1"/>
    <xf numFmtId="0" fontId="3" fillId="0" borderId="0" xfId="0" applyFont="1" applyBorder="1"/>
    <xf numFmtId="0" fontId="0" fillId="0" borderId="0" xfId="0" applyBorder="1"/>
    <xf numFmtId="0" fontId="0" fillId="0" borderId="25" xfId="0" applyBorder="1"/>
    <xf numFmtId="1" fontId="0" fillId="2" borderId="0" xfId="0" applyNumberFormat="1" applyFill="1" applyBorder="1" applyAlignment="1">
      <alignment horizontal="center" vertical="center"/>
    </xf>
    <xf numFmtId="0" fontId="0" fillId="2" borderId="0" xfId="0" applyFill="1" applyBorder="1"/>
    <xf numFmtId="0" fontId="0" fillId="2" borderId="0" xfId="0" applyFill="1" applyBorder="1" applyAlignment="1">
      <alignment horizontal="center" vertical="center"/>
    </xf>
    <xf numFmtId="164" fontId="0" fillId="0" borderId="25" xfId="0" applyNumberFormat="1" applyFill="1" applyBorder="1"/>
    <xf numFmtId="0" fontId="3" fillId="0" borderId="17" xfId="0" applyFont="1" applyFill="1" applyBorder="1"/>
    <xf numFmtId="0" fontId="2" fillId="0" borderId="17" xfId="0" applyFont="1" applyFill="1" applyBorder="1"/>
    <xf numFmtId="0" fontId="2" fillId="2" borderId="0" xfId="0" applyFont="1" applyFill="1" applyBorder="1"/>
    <xf numFmtId="1" fontId="0" fillId="4" borderId="0" xfId="0" applyNumberFormat="1" applyFill="1" applyBorder="1"/>
    <xf numFmtId="0" fontId="3" fillId="0" borderId="0" xfId="0" applyFont="1" applyBorder="1" applyAlignment="1">
      <alignment wrapText="1"/>
    </xf>
    <xf numFmtId="164" fontId="0" fillId="0" borderId="0" xfId="0" applyNumberFormat="1" applyBorder="1"/>
    <xf numFmtId="2" fontId="0" fillId="4" borderId="0" xfId="0" applyNumberFormat="1" applyFill="1" applyBorder="1"/>
    <xf numFmtId="0" fontId="0" fillId="0" borderId="1" xfId="0" applyBorder="1" applyAlignment="1">
      <alignment horizontal="center" vertical="center"/>
    </xf>
    <xf numFmtId="0" fontId="0" fillId="0" borderId="0" xfId="0" applyAlignment="1">
      <alignment wrapText="1"/>
    </xf>
    <xf numFmtId="0" fontId="3" fillId="2" borderId="0" xfId="0" applyFont="1" applyFill="1" applyAlignment="1">
      <alignment wrapText="1"/>
    </xf>
    <xf numFmtId="0" fontId="0" fillId="2" borderId="0" xfId="0" applyFill="1" applyAlignment="1">
      <alignment wrapText="1"/>
    </xf>
    <xf numFmtId="0" fontId="3" fillId="0" borderId="17" xfId="0" applyFont="1" applyBorder="1" applyAlignment="1">
      <alignment wrapText="1"/>
    </xf>
    <xf numFmtId="0" fontId="3" fillId="0" borderId="0" xfId="0" applyFont="1" applyBorder="1" applyAlignment="1">
      <alignment wrapText="1"/>
    </xf>
    <xf numFmtId="0" fontId="0" fillId="0" borderId="1" xfId="0" applyBorder="1" applyAlignment="1">
      <alignment horizontal="center" vertical="center"/>
    </xf>
    <xf numFmtId="0" fontId="0" fillId="0" borderId="15" xfId="0" applyBorder="1" applyAlignment="1">
      <alignment wrapText="1"/>
    </xf>
    <xf numFmtId="0" fontId="0" fillId="0" borderId="16" xfId="0" applyBorder="1" applyAlignment="1">
      <alignment wrapText="1"/>
    </xf>
    <xf numFmtId="0" fontId="0" fillId="0" borderId="17" xfId="0" applyBorder="1" applyAlignment="1">
      <alignment wrapText="1"/>
    </xf>
    <xf numFmtId="0" fontId="0" fillId="0" borderId="18" xfId="0" applyBorder="1" applyAlignment="1">
      <alignment wrapText="1"/>
    </xf>
    <xf numFmtId="0" fontId="0" fillId="0" borderId="19" xfId="0" applyBorder="1" applyAlignment="1">
      <alignment wrapText="1"/>
    </xf>
    <xf numFmtId="0" fontId="0" fillId="0" borderId="20" xfId="0" applyBorder="1" applyAlignment="1">
      <alignment wrapText="1"/>
    </xf>
    <xf numFmtId="0" fontId="0" fillId="0" borderId="21" xfId="0" applyBorder="1" applyAlignment="1">
      <alignment wrapText="1"/>
    </xf>
    <xf numFmtId="0" fontId="0" fillId="0" borderId="22" xfId="0" applyBorder="1" applyAlignment="1">
      <alignment wrapText="1"/>
    </xf>
    <xf numFmtId="0" fontId="0" fillId="0" borderId="23" xfId="0" applyBorder="1" applyAlignment="1">
      <alignment wrapText="1"/>
    </xf>
    <xf numFmtId="0" fontId="0" fillId="0" borderId="0" xfId="0" applyBorder="1" applyAlignment="1">
      <alignment wrapText="1"/>
    </xf>
    <xf numFmtId="0" fontId="3" fillId="0" borderId="21" xfId="0" applyFont="1" applyBorder="1" applyAlignment="1">
      <alignment wrapText="1"/>
    </xf>
    <xf numFmtId="0" fontId="3" fillId="0" borderId="22" xfId="0" applyFont="1" applyBorder="1" applyAlignment="1">
      <alignment wrapText="1"/>
    </xf>
    <xf numFmtId="0" fontId="3" fillId="0" borderId="23" xfId="0" applyFont="1" applyBorder="1" applyAlignment="1">
      <alignment wrapText="1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0" xfId="0" applyBorder="1" applyAlignment="1">
      <alignment horizontal="center" vertical="center"/>
    </xf>
    <xf numFmtId="0" fontId="0" fillId="0" borderId="0" xfId="0" applyFill="1"/>
    <xf numFmtId="2" fontId="0" fillId="0" borderId="0" xfId="0" applyNumberFormat="1" applyFill="1"/>
    <xf numFmtId="0" fontId="0" fillId="0" borderId="0" xfId="0" applyFill="1" applyBorder="1"/>
    <xf numFmtId="0" fontId="0" fillId="0" borderId="0" xfId="0" applyAlignment="1">
      <alignment wrapText="1"/>
    </xf>
    <xf numFmtId="164" fontId="0" fillId="4" borderId="0" xfId="0" applyNumberFormat="1" applyFill="1" applyBorder="1"/>
    <xf numFmtId="0" fontId="0" fillId="0" borderId="17" xfId="0" applyBorder="1" applyAlignment="1">
      <alignment horizontal="right"/>
    </xf>
    <xf numFmtId="0" fontId="3" fillId="0" borderId="15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" fontId="0" fillId="0" borderId="0" xfId="0" applyNumberFormat="1" applyBorder="1"/>
    <xf numFmtId="2" fontId="0" fillId="0" borderId="0" xfId="0" applyNumberFormat="1" applyBorder="1"/>
    <xf numFmtId="0" fontId="3" fillId="5" borderId="1" xfId="0" applyFont="1" applyFill="1" applyBorder="1" applyAlignment="1">
      <alignment horizontal="left" vertical="top" wrapText="1"/>
    </xf>
    <xf numFmtId="0" fontId="4" fillId="5" borderId="2" xfId="1" applyFill="1" applyBorder="1" applyAlignment="1">
      <alignment wrapText="1"/>
    </xf>
    <xf numFmtId="0" fontId="0" fillId="5" borderId="2" xfId="0" applyFill="1" applyBorder="1" applyAlignment="1">
      <alignment wrapText="1"/>
    </xf>
    <xf numFmtId="0" fontId="3" fillId="5" borderId="27" xfId="0" applyFont="1" applyFill="1" applyBorder="1" applyAlignment="1">
      <alignment wrapText="1"/>
    </xf>
    <xf numFmtId="0" fontId="3" fillId="5" borderId="26" xfId="0" applyFont="1" applyFill="1" applyBorder="1" applyAlignment="1">
      <alignment wrapText="1"/>
    </xf>
    <xf numFmtId="0" fontId="3" fillId="5" borderId="28" xfId="0" applyFont="1" applyFill="1" applyBorder="1" applyAlignment="1">
      <alignment wrapText="1"/>
    </xf>
    <xf numFmtId="0" fontId="3" fillId="0" borderId="15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1" fontId="0" fillId="4" borderId="1" xfId="0" applyNumberFormat="1" applyFill="1" applyBorder="1"/>
    <xf numFmtId="0" fontId="0" fillId="0" borderId="6" xfId="0" applyBorder="1" applyAlignment="1">
      <alignment horizontal="right"/>
    </xf>
    <xf numFmtId="0" fontId="0" fillId="0" borderId="6" xfId="0" applyBorder="1" applyAlignment="1">
      <alignment horizontal="right" vertical="top"/>
    </xf>
    <xf numFmtId="164" fontId="0" fillId="4" borderId="1" xfId="0" applyNumberFormat="1" applyFill="1" applyBorder="1" applyAlignment="1">
      <alignment vertical="top"/>
    </xf>
    <xf numFmtId="0" fontId="0" fillId="0" borderId="7" xfId="0" applyBorder="1" applyAlignment="1">
      <alignment vertical="top"/>
    </xf>
    <xf numFmtId="0" fontId="0" fillId="0" borderId="0" xfId="0" applyFill="1" applyBorder="1" applyAlignment="1">
      <alignment horizontal="right"/>
    </xf>
    <xf numFmtId="2" fontId="0" fillId="0" borderId="0" xfId="0" applyNumberFormat="1" applyFill="1" applyBorder="1"/>
    <xf numFmtId="0" fontId="0" fillId="2" borderId="7" xfId="0" applyFill="1" applyBorder="1" applyAlignment="1">
      <alignment vertical="top"/>
    </xf>
    <xf numFmtId="0" fontId="0" fillId="2" borderId="10" xfId="0" applyFill="1" applyBorder="1" applyAlignment="1">
      <alignment vertical="top"/>
    </xf>
    <xf numFmtId="0" fontId="3" fillId="5" borderId="21" xfId="0" applyFont="1" applyFill="1" applyBorder="1" applyAlignment="1">
      <alignment wrapText="1"/>
    </xf>
    <xf numFmtId="0" fontId="3" fillId="5" borderId="22" xfId="0" applyFont="1" applyFill="1" applyBorder="1" applyAlignment="1">
      <alignment wrapText="1"/>
    </xf>
    <xf numFmtId="0" fontId="3" fillId="5" borderId="23" xfId="0" applyFont="1" applyFill="1" applyBorder="1" applyAlignment="1">
      <alignment wrapText="1"/>
    </xf>
    <xf numFmtId="0" fontId="0" fillId="0" borderId="8" xfId="0" applyBorder="1" applyAlignment="1">
      <alignment horizontal="right" vertical="top"/>
    </xf>
    <xf numFmtId="2" fontId="0" fillId="4" borderId="9" xfId="0" applyNumberFormat="1" applyFill="1" applyBorder="1" applyAlignment="1">
      <alignment vertical="top"/>
    </xf>
    <xf numFmtId="0" fontId="0" fillId="0" borderId="10" xfId="0" applyBorder="1" applyAlignment="1">
      <alignment vertical="top"/>
    </xf>
    <xf numFmtId="1" fontId="0" fillId="4" borderId="1" xfId="0" applyNumberFormat="1" applyFill="1" applyBorder="1" applyAlignment="1">
      <alignment vertical="top"/>
    </xf>
    <xf numFmtId="0" fontId="0" fillId="0" borderId="6" xfId="0" applyBorder="1" applyAlignment="1">
      <alignment vertical="top" wrapText="1"/>
    </xf>
    <xf numFmtId="0" fontId="1" fillId="0" borderId="6" xfId="0" applyFont="1" applyFill="1" applyBorder="1" applyAlignment="1">
      <alignment vertical="top" wrapText="1"/>
    </xf>
    <xf numFmtId="0" fontId="0" fillId="0" borderId="8" xfId="0" applyBorder="1" applyAlignment="1">
      <alignment vertical="top" wrapText="1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youtu.be/avIdFbjr34c?si=op9BuNhXiy7fN-2K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2"/>
  <sheetViews>
    <sheetView tabSelected="1" zoomScale="80" zoomScaleNormal="80" workbookViewId="0">
      <selection activeCell="C6" sqref="C6:E13"/>
    </sheetView>
  </sheetViews>
  <sheetFormatPr defaultRowHeight="15" x14ac:dyDescent="0.25"/>
  <cols>
    <col min="1" max="1" width="40.85546875" customWidth="1"/>
    <col min="3" max="3" width="19" customWidth="1"/>
    <col min="10" max="10" width="20.28515625" bestFit="1" customWidth="1"/>
  </cols>
  <sheetData>
    <row r="1" spans="1:10" x14ac:dyDescent="0.25">
      <c r="A1" t="s">
        <v>196</v>
      </c>
    </row>
    <row r="2" spans="1:10" x14ac:dyDescent="0.25">
      <c r="A2" s="21" t="s">
        <v>182</v>
      </c>
    </row>
    <row r="3" spans="1:10" x14ac:dyDescent="0.25">
      <c r="A3" s="29" t="s">
        <v>197</v>
      </c>
    </row>
    <row r="4" spans="1:10" s="76" customFormat="1" x14ac:dyDescent="0.25">
      <c r="A4" s="76" t="s">
        <v>198</v>
      </c>
    </row>
    <row r="5" spans="1:10" ht="15.75" thickBot="1" x14ac:dyDescent="0.3">
      <c r="A5" s="76"/>
    </row>
    <row r="6" spans="1:10" x14ac:dyDescent="0.25">
      <c r="A6" s="94" t="s">
        <v>49</v>
      </c>
      <c r="B6" s="95"/>
      <c r="C6" s="82" t="s">
        <v>199</v>
      </c>
      <c r="D6" s="83"/>
      <c r="E6" s="84"/>
    </row>
    <row r="7" spans="1:10" x14ac:dyDescent="0.25">
      <c r="A7" s="112" t="s">
        <v>50</v>
      </c>
      <c r="B7" s="103">
        <v>500</v>
      </c>
      <c r="C7" s="97" t="s">
        <v>213</v>
      </c>
      <c r="D7" s="96">
        <f>B103</f>
        <v>114.9964999999998</v>
      </c>
      <c r="E7" s="18" t="s">
        <v>140</v>
      </c>
      <c r="G7" s="33"/>
      <c r="H7" s="33"/>
      <c r="I7" s="33"/>
      <c r="J7" s="33"/>
    </row>
    <row r="8" spans="1:10" x14ac:dyDescent="0.25">
      <c r="A8" s="112" t="s">
        <v>51</v>
      </c>
      <c r="B8" s="103">
        <v>400</v>
      </c>
      <c r="C8" s="97" t="s">
        <v>89</v>
      </c>
      <c r="D8" s="96">
        <f>B104</f>
        <v>369.32499999999999</v>
      </c>
      <c r="E8" s="18" t="s">
        <v>141</v>
      </c>
      <c r="G8" s="85"/>
      <c r="H8" s="85"/>
      <c r="I8" s="75"/>
      <c r="J8" s="33"/>
    </row>
    <row r="9" spans="1:10" ht="45" x14ac:dyDescent="0.25">
      <c r="A9" s="112" t="s">
        <v>202</v>
      </c>
      <c r="B9" s="103">
        <v>15</v>
      </c>
      <c r="C9" s="98" t="s">
        <v>88</v>
      </c>
      <c r="D9" s="111">
        <f>B105</f>
        <v>704.07850000000019</v>
      </c>
      <c r="E9" s="100" t="s">
        <v>141</v>
      </c>
      <c r="G9" s="85"/>
      <c r="H9" s="85"/>
      <c r="I9" s="75"/>
      <c r="J9" s="33"/>
    </row>
    <row r="10" spans="1:10" ht="30" x14ac:dyDescent="0.25">
      <c r="A10" s="112" t="s">
        <v>100</v>
      </c>
      <c r="B10" s="103">
        <v>237</v>
      </c>
      <c r="C10" s="98" t="s">
        <v>3</v>
      </c>
      <c r="D10" s="111">
        <f>B106</f>
        <v>1211.6000000000001</v>
      </c>
      <c r="E10" s="100" t="s">
        <v>141</v>
      </c>
      <c r="G10" s="75"/>
      <c r="H10" s="75"/>
      <c r="I10" s="75"/>
      <c r="J10" s="33"/>
    </row>
    <row r="11" spans="1:10" ht="45" x14ac:dyDescent="0.25">
      <c r="A11" s="112" t="s">
        <v>185</v>
      </c>
      <c r="B11" s="103">
        <v>0.85</v>
      </c>
      <c r="C11" s="98" t="s">
        <v>186</v>
      </c>
      <c r="D11" s="99">
        <f>B107</f>
        <v>2.8538749999999995</v>
      </c>
      <c r="E11" s="100" t="s">
        <v>140</v>
      </c>
      <c r="G11" s="75"/>
      <c r="H11" s="75"/>
      <c r="I11" s="75"/>
      <c r="J11" s="33"/>
    </row>
    <row r="12" spans="1:10" ht="79.5" customHeight="1" x14ac:dyDescent="0.25">
      <c r="A12" s="113" t="s">
        <v>193</v>
      </c>
      <c r="B12" s="103">
        <v>1165</v>
      </c>
      <c r="C12" s="98" t="s">
        <v>142</v>
      </c>
      <c r="D12" s="99">
        <f>B108</f>
        <v>3.1392624999999996</v>
      </c>
      <c r="E12" s="100" t="s">
        <v>141</v>
      </c>
      <c r="G12" s="75"/>
      <c r="H12" s="75"/>
      <c r="I12" s="75"/>
      <c r="J12" s="33"/>
    </row>
    <row r="13" spans="1:10" ht="45.75" thickBot="1" x14ac:dyDescent="0.3">
      <c r="A13" s="112" t="s">
        <v>194</v>
      </c>
      <c r="B13" s="103">
        <v>6</v>
      </c>
      <c r="C13" s="108" t="s">
        <v>187</v>
      </c>
      <c r="D13" s="109">
        <f>B110</f>
        <v>0.54545454545454541</v>
      </c>
      <c r="E13" s="110"/>
      <c r="G13" s="75"/>
      <c r="H13" s="75"/>
      <c r="I13" s="75"/>
      <c r="J13" s="33"/>
    </row>
    <row r="14" spans="1:10" ht="45.75" thickBot="1" x14ac:dyDescent="0.3">
      <c r="A14" s="114" t="s">
        <v>195</v>
      </c>
      <c r="B14" s="104">
        <v>4</v>
      </c>
      <c r="C14" s="101"/>
      <c r="D14" s="102"/>
      <c r="E14" s="78"/>
      <c r="G14" s="75"/>
      <c r="H14" s="75"/>
      <c r="I14" s="75"/>
      <c r="J14" s="33"/>
    </row>
    <row r="15" spans="1:10" x14ac:dyDescent="0.25">
      <c r="A15" s="33"/>
      <c r="B15" s="76"/>
      <c r="C15" s="76"/>
      <c r="D15" s="77"/>
      <c r="G15" s="75"/>
      <c r="H15" s="75"/>
      <c r="I15" s="75"/>
      <c r="J15" s="33"/>
    </row>
    <row r="16" spans="1:10" x14ac:dyDescent="0.25">
      <c r="A16" s="91" t="s">
        <v>190</v>
      </c>
      <c r="B16" s="92"/>
      <c r="C16" s="92"/>
      <c r="D16" s="93"/>
      <c r="G16" s="75"/>
      <c r="H16" s="75"/>
      <c r="I16" s="75"/>
      <c r="J16" s="33"/>
    </row>
    <row r="17" spans="1:10" x14ac:dyDescent="0.25">
      <c r="A17" s="89" t="s">
        <v>189</v>
      </c>
      <c r="B17" s="90"/>
      <c r="C17" s="90"/>
      <c r="D17" s="90"/>
      <c r="G17" s="75"/>
      <c r="H17" s="75"/>
      <c r="I17" s="75"/>
      <c r="J17" s="33"/>
    </row>
    <row r="18" spans="1:10" ht="51.75" customHeight="1" x14ac:dyDescent="0.25">
      <c r="A18" s="88" t="s">
        <v>200</v>
      </c>
      <c r="B18" s="88"/>
      <c r="C18" s="88"/>
      <c r="D18" s="88"/>
      <c r="G18" s="75"/>
      <c r="H18" s="75"/>
      <c r="I18" s="75"/>
      <c r="J18" s="33"/>
    </row>
    <row r="19" spans="1:10" ht="95.25" customHeight="1" x14ac:dyDescent="0.25">
      <c r="A19" s="88" t="s">
        <v>191</v>
      </c>
      <c r="B19" s="88"/>
      <c r="C19" s="88"/>
      <c r="D19" s="88"/>
      <c r="G19" s="75"/>
      <c r="H19" s="75"/>
      <c r="I19" s="75"/>
      <c r="J19" s="32"/>
    </row>
    <row r="20" spans="1:10" ht="15.75" thickBot="1" x14ac:dyDescent="0.3">
      <c r="A20" s="47"/>
    </row>
    <row r="21" spans="1:10" x14ac:dyDescent="0.25">
      <c r="A21" s="22"/>
      <c r="B21" s="30"/>
      <c r="C21" s="30"/>
      <c r="D21" s="30"/>
      <c r="E21" s="23"/>
    </row>
    <row r="22" spans="1:10" x14ac:dyDescent="0.25">
      <c r="A22" s="31" t="s">
        <v>95</v>
      </c>
      <c r="B22" s="32" t="s">
        <v>201</v>
      </c>
      <c r="C22" s="33"/>
      <c r="D22" s="33"/>
      <c r="E22" s="25"/>
    </row>
    <row r="23" spans="1:10" x14ac:dyDescent="0.25">
      <c r="A23" s="24"/>
      <c r="B23" s="33"/>
      <c r="C23" s="33"/>
      <c r="D23" s="33"/>
      <c r="E23" s="25"/>
    </row>
    <row r="24" spans="1:10" x14ac:dyDescent="0.25">
      <c r="A24" s="24" t="s">
        <v>99</v>
      </c>
      <c r="B24" s="45">
        <f>(B26*B7)/(B8+0.5*B26*B7)</f>
        <v>0.54545454545454541</v>
      </c>
      <c r="C24" s="33"/>
      <c r="D24" s="33"/>
      <c r="E24" s="25"/>
    </row>
    <row r="25" spans="1:10" x14ac:dyDescent="0.25">
      <c r="A25" s="24"/>
      <c r="B25" s="33"/>
      <c r="C25" s="33"/>
      <c r="D25" s="33"/>
      <c r="E25" s="25"/>
    </row>
    <row r="26" spans="1:10" x14ac:dyDescent="0.25">
      <c r="A26" s="24" t="s">
        <v>96</v>
      </c>
      <c r="B26" s="33">
        <v>0.6</v>
      </c>
      <c r="C26" s="33" t="s">
        <v>212</v>
      </c>
      <c r="D26" s="33"/>
      <c r="E26" s="25"/>
    </row>
    <row r="27" spans="1:10" x14ac:dyDescent="0.25">
      <c r="A27" s="24"/>
      <c r="B27" s="33"/>
      <c r="C27" s="33"/>
      <c r="D27" s="33"/>
      <c r="E27" s="25"/>
    </row>
    <row r="28" spans="1:10" ht="15.75" thickBot="1" x14ac:dyDescent="0.3">
      <c r="A28" s="24"/>
      <c r="B28" s="33"/>
      <c r="C28" s="33"/>
      <c r="D28" s="33"/>
      <c r="E28" s="25"/>
    </row>
    <row r="29" spans="1:10" ht="15" customHeight="1" x14ac:dyDescent="0.25">
      <c r="A29" s="22" t="s">
        <v>97</v>
      </c>
      <c r="B29" s="23"/>
      <c r="C29" s="53" t="s">
        <v>188</v>
      </c>
      <c r="D29" s="54"/>
      <c r="E29" s="25"/>
    </row>
    <row r="30" spans="1:10" x14ac:dyDescent="0.25">
      <c r="A30" s="24"/>
      <c r="B30" s="25"/>
      <c r="C30" s="55"/>
      <c r="D30" s="56"/>
      <c r="E30" s="25"/>
    </row>
    <row r="31" spans="1:10" ht="15.75" thickBot="1" x14ac:dyDescent="0.3">
      <c r="A31" s="26" t="s">
        <v>98</v>
      </c>
      <c r="B31" s="27">
        <v>0.4</v>
      </c>
      <c r="C31" s="57"/>
      <c r="D31" s="58"/>
      <c r="E31" s="25"/>
    </row>
    <row r="32" spans="1:10" ht="15.75" thickBot="1" x14ac:dyDescent="0.3">
      <c r="A32" s="26"/>
      <c r="B32" s="34"/>
      <c r="C32" s="34"/>
      <c r="D32" s="34"/>
      <c r="E32" s="27"/>
    </row>
    <row r="33" spans="1:5" x14ac:dyDescent="0.25">
      <c r="A33" s="22"/>
      <c r="B33" s="30"/>
      <c r="C33" s="30"/>
      <c r="D33" s="30"/>
      <c r="E33" s="23"/>
    </row>
    <row r="34" spans="1:5" x14ac:dyDescent="0.25">
      <c r="A34" s="31" t="s">
        <v>101</v>
      </c>
      <c r="B34" s="32" t="s">
        <v>106</v>
      </c>
      <c r="C34" s="33"/>
      <c r="D34" s="33"/>
      <c r="E34" s="25"/>
    </row>
    <row r="35" spans="1:5" x14ac:dyDescent="0.25">
      <c r="A35" s="24"/>
      <c r="B35" s="33"/>
      <c r="C35" s="33"/>
      <c r="D35" s="33"/>
      <c r="E35" s="25"/>
    </row>
    <row r="36" spans="1:5" ht="54" customHeight="1" x14ac:dyDescent="0.25">
      <c r="A36" s="28" t="s">
        <v>202</v>
      </c>
      <c r="B36" s="35">
        <f>B9</f>
        <v>15</v>
      </c>
      <c r="C36" s="33"/>
      <c r="D36" s="33"/>
      <c r="E36" s="25"/>
    </row>
    <row r="37" spans="1:5" x14ac:dyDescent="0.25">
      <c r="A37" s="24"/>
      <c r="B37" s="33"/>
      <c r="C37" s="33"/>
      <c r="D37" s="33"/>
      <c r="E37" s="25"/>
    </row>
    <row r="38" spans="1:5" ht="30" x14ac:dyDescent="0.25">
      <c r="A38" s="28" t="s">
        <v>100</v>
      </c>
      <c r="B38" s="36">
        <f>B10</f>
        <v>237</v>
      </c>
      <c r="C38" s="33"/>
      <c r="D38" s="33"/>
      <c r="E38" s="25"/>
    </row>
    <row r="39" spans="1:5" x14ac:dyDescent="0.25">
      <c r="A39" s="24"/>
      <c r="B39" s="33"/>
      <c r="C39" s="33"/>
      <c r="D39" s="33"/>
      <c r="E39" s="25"/>
    </row>
    <row r="40" spans="1:5" x14ac:dyDescent="0.25">
      <c r="A40" s="28" t="s">
        <v>121</v>
      </c>
      <c r="B40" s="42">
        <f>B38*(100-B36)/100</f>
        <v>201.45</v>
      </c>
      <c r="C40" s="33"/>
      <c r="D40" s="33"/>
      <c r="E40" s="25"/>
    </row>
    <row r="41" spans="1:5" ht="15.75" thickBot="1" x14ac:dyDescent="0.3">
      <c r="A41" s="26"/>
      <c r="B41" s="34"/>
      <c r="C41" s="34"/>
      <c r="D41" s="34"/>
      <c r="E41" s="27"/>
    </row>
    <row r="42" spans="1:5" x14ac:dyDescent="0.25">
      <c r="A42" s="22"/>
      <c r="B42" s="30"/>
      <c r="C42" s="30"/>
      <c r="D42" s="30"/>
      <c r="E42" s="23"/>
    </row>
    <row r="43" spans="1:5" x14ac:dyDescent="0.25">
      <c r="A43" s="31" t="s">
        <v>102</v>
      </c>
      <c r="B43" s="32" t="s">
        <v>107</v>
      </c>
      <c r="C43" s="33"/>
      <c r="D43" s="33"/>
      <c r="E43" s="25"/>
    </row>
    <row r="44" spans="1:5" x14ac:dyDescent="0.25">
      <c r="A44" s="24"/>
      <c r="B44" s="33"/>
      <c r="C44" s="33"/>
      <c r="D44" s="33"/>
      <c r="E44" s="25"/>
    </row>
    <row r="45" spans="1:5" x14ac:dyDescent="0.25">
      <c r="A45" s="24" t="s">
        <v>103</v>
      </c>
      <c r="B45" s="80">
        <f>B40/B24</f>
        <v>369.32499999999999</v>
      </c>
      <c r="C45" s="33"/>
      <c r="D45" s="33"/>
      <c r="E45" s="25"/>
    </row>
    <row r="46" spans="1:5" ht="15.75" thickBot="1" x14ac:dyDescent="0.3">
      <c r="A46" s="26"/>
      <c r="B46" s="34"/>
      <c r="C46" s="34"/>
      <c r="D46" s="34"/>
      <c r="E46" s="27"/>
    </row>
    <row r="47" spans="1:5" x14ac:dyDescent="0.25">
      <c r="A47" s="22"/>
      <c r="B47" s="30"/>
      <c r="C47" s="30"/>
      <c r="D47" s="30"/>
      <c r="E47" s="23"/>
    </row>
    <row r="48" spans="1:5" x14ac:dyDescent="0.25">
      <c r="A48" s="31" t="s">
        <v>104</v>
      </c>
      <c r="B48" s="32" t="s">
        <v>105</v>
      </c>
      <c r="C48" s="33"/>
      <c r="D48" s="33"/>
      <c r="E48" s="25"/>
    </row>
    <row r="49" spans="1:5" x14ac:dyDescent="0.25">
      <c r="A49" s="24"/>
      <c r="B49" s="33"/>
      <c r="C49" s="33"/>
      <c r="D49" s="33"/>
      <c r="E49" s="25"/>
    </row>
    <row r="50" spans="1:5" ht="30" x14ac:dyDescent="0.25">
      <c r="A50" s="28" t="s">
        <v>108</v>
      </c>
      <c r="B50" s="37">
        <f>B11</f>
        <v>0.85</v>
      </c>
      <c r="C50" s="33"/>
      <c r="D50" s="33"/>
      <c r="E50" s="25"/>
    </row>
    <row r="51" spans="1:5" x14ac:dyDescent="0.25">
      <c r="A51" s="24"/>
      <c r="B51" s="33"/>
      <c r="C51" s="33"/>
      <c r="D51" s="33"/>
      <c r="E51" s="25"/>
    </row>
    <row r="52" spans="1:5" x14ac:dyDescent="0.25">
      <c r="A52" s="24" t="s">
        <v>110</v>
      </c>
      <c r="B52" s="44">
        <f>B45*B50/100</f>
        <v>3.1392624999999996</v>
      </c>
      <c r="C52" s="33" t="s">
        <v>114</v>
      </c>
      <c r="D52" s="33"/>
      <c r="E52" s="25"/>
    </row>
    <row r="53" spans="1:5" ht="30" x14ac:dyDescent="0.25">
      <c r="A53" s="28" t="s">
        <v>109</v>
      </c>
      <c r="B53" s="33">
        <v>1.1000000000000001</v>
      </c>
      <c r="C53" s="33"/>
      <c r="D53" s="33"/>
      <c r="E53" s="25"/>
    </row>
    <row r="54" spans="1:5" x14ac:dyDescent="0.25">
      <c r="A54" s="24"/>
      <c r="B54" s="33"/>
      <c r="C54" s="33"/>
      <c r="D54" s="33"/>
      <c r="E54" s="25"/>
    </row>
    <row r="55" spans="1:5" x14ac:dyDescent="0.25">
      <c r="A55" s="24" t="s">
        <v>111</v>
      </c>
      <c r="B55" s="45">
        <f>B52/B53</f>
        <v>2.8538749999999995</v>
      </c>
      <c r="C55" s="33" t="s">
        <v>115</v>
      </c>
      <c r="D55" s="33"/>
      <c r="E55" s="25"/>
    </row>
    <row r="56" spans="1:5" x14ac:dyDescent="0.25">
      <c r="A56" s="24"/>
      <c r="B56" s="102"/>
      <c r="C56" s="33"/>
      <c r="D56" s="33"/>
      <c r="E56" s="25"/>
    </row>
    <row r="57" spans="1:5" ht="50.25" customHeight="1" x14ac:dyDescent="0.25">
      <c r="A57" s="55" t="s">
        <v>203</v>
      </c>
      <c r="B57" s="79"/>
      <c r="C57" s="79"/>
      <c r="D57" s="33"/>
      <c r="E57" s="25"/>
    </row>
    <row r="58" spans="1:5" ht="15.75" thickBot="1" x14ac:dyDescent="0.3">
      <c r="A58" s="26"/>
      <c r="B58" s="38"/>
      <c r="C58" s="34"/>
      <c r="D58" s="34"/>
      <c r="E58" s="27"/>
    </row>
    <row r="59" spans="1:5" x14ac:dyDescent="0.25">
      <c r="A59" s="22"/>
      <c r="B59" s="30"/>
      <c r="C59" s="30"/>
      <c r="D59" s="30"/>
      <c r="E59" s="23"/>
    </row>
    <row r="60" spans="1:5" x14ac:dyDescent="0.25">
      <c r="A60" s="31" t="s">
        <v>112</v>
      </c>
      <c r="B60" s="32" t="s">
        <v>113</v>
      </c>
      <c r="C60" s="33"/>
      <c r="D60" s="33"/>
      <c r="E60" s="25"/>
    </row>
    <row r="61" spans="1:5" x14ac:dyDescent="0.25">
      <c r="A61" s="39"/>
      <c r="B61" s="32"/>
      <c r="C61" s="33"/>
      <c r="D61" s="33"/>
      <c r="E61" s="25"/>
    </row>
    <row r="62" spans="1:5" x14ac:dyDescent="0.25">
      <c r="A62" s="40" t="s">
        <v>116</v>
      </c>
      <c r="B62" s="41">
        <f>B12</f>
        <v>1165</v>
      </c>
      <c r="C62" s="33"/>
      <c r="D62" s="33"/>
      <c r="E62" s="25"/>
    </row>
    <row r="63" spans="1:5" ht="15.75" thickBot="1" x14ac:dyDescent="0.3">
      <c r="A63" s="24" t="s">
        <v>205</v>
      </c>
      <c r="B63" s="33"/>
      <c r="C63" s="33"/>
      <c r="D63" s="33"/>
      <c r="E63" s="25"/>
    </row>
    <row r="64" spans="1:5" ht="34.5" customHeight="1" thickBot="1" x14ac:dyDescent="0.3">
      <c r="A64" s="105" t="s">
        <v>204</v>
      </c>
      <c r="B64" s="106"/>
      <c r="C64" s="107"/>
      <c r="D64" s="33"/>
      <c r="E64" s="25"/>
    </row>
    <row r="65" spans="1:5" ht="33" customHeight="1" x14ac:dyDescent="0.25">
      <c r="A65" s="55" t="s">
        <v>206</v>
      </c>
      <c r="B65" s="62"/>
      <c r="C65" s="62"/>
      <c r="D65" s="33"/>
      <c r="E65" s="25"/>
    </row>
    <row r="66" spans="1:5" ht="77.25" customHeight="1" x14ac:dyDescent="0.25">
      <c r="A66" s="50" t="s">
        <v>207</v>
      </c>
      <c r="B66" s="51"/>
      <c r="C66" s="51"/>
      <c r="D66" s="33"/>
      <c r="E66" s="25"/>
    </row>
    <row r="67" spans="1:5" ht="15.75" thickBot="1" x14ac:dyDescent="0.3">
      <c r="A67" s="26"/>
      <c r="B67" s="34"/>
      <c r="C67" s="34"/>
      <c r="D67" s="34"/>
      <c r="E67" s="27"/>
    </row>
    <row r="68" spans="1:5" x14ac:dyDescent="0.25">
      <c r="A68" s="22"/>
      <c r="B68" s="30"/>
      <c r="C68" s="30"/>
      <c r="D68" s="30"/>
      <c r="E68" s="23"/>
    </row>
    <row r="69" spans="1:5" x14ac:dyDescent="0.25">
      <c r="A69" s="31" t="s">
        <v>117</v>
      </c>
      <c r="B69" s="32" t="s">
        <v>118</v>
      </c>
      <c r="C69" s="33"/>
      <c r="D69" s="33"/>
      <c r="E69" s="25"/>
    </row>
    <row r="70" spans="1:5" x14ac:dyDescent="0.25">
      <c r="A70" s="24"/>
      <c r="B70" s="33"/>
      <c r="C70" s="33"/>
      <c r="D70" s="33"/>
      <c r="E70" s="25"/>
    </row>
    <row r="71" spans="1:5" x14ac:dyDescent="0.25">
      <c r="A71" s="24" t="s">
        <v>120</v>
      </c>
      <c r="B71" s="42">
        <f>2400-B40-B45-B62</f>
        <v>664.22500000000014</v>
      </c>
      <c r="C71" s="33"/>
      <c r="D71" s="33"/>
      <c r="E71" s="25"/>
    </row>
    <row r="72" spans="1:5" ht="15.75" thickBot="1" x14ac:dyDescent="0.3">
      <c r="A72" s="24"/>
      <c r="B72" s="33"/>
      <c r="C72" s="33"/>
      <c r="D72" s="33"/>
      <c r="E72" s="25"/>
    </row>
    <row r="73" spans="1:5" ht="48.75" customHeight="1" thickBot="1" x14ac:dyDescent="0.3">
      <c r="A73" s="59" t="s">
        <v>119</v>
      </c>
      <c r="B73" s="60"/>
      <c r="C73" s="61"/>
      <c r="D73" s="33"/>
      <c r="E73" s="25"/>
    </row>
    <row r="74" spans="1:5" ht="96" customHeight="1" thickBot="1" x14ac:dyDescent="0.3">
      <c r="A74" s="63" t="s">
        <v>192</v>
      </c>
      <c r="B74" s="64"/>
      <c r="C74" s="65"/>
      <c r="D74" s="33"/>
      <c r="E74" s="25"/>
    </row>
    <row r="75" spans="1:5" ht="15.75" thickBot="1" x14ac:dyDescent="0.3">
      <c r="A75" s="26"/>
      <c r="B75" s="34"/>
      <c r="C75" s="34"/>
      <c r="D75" s="34"/>
      <c r="E75" s="27"/>
    </row>
    <row r="76" spans="1:5" ht="15.75" thickBot="1" x14ac:dyDescent="0.3"/>
    <row r="77" spans="1:5" ht="72.75" customHeight="1" thickBot="1" x14ac:dyDescent="0.3">
      <c r="A77" s="105" t="s">
        <v>209</v>
      </c>
      <c r="B77" s="106"/>
      <c r="C77" s="106"/>
      <c r="D77" s="106"/>
      <c r="E77" s="107"/>
    </row>
    <row r="78" spans="1:5" ht="15.75" thickBot="1" x14ac:dyDescent="0.3">
      <c r="A78" s="43"/>
      <c r="B78" s="43"/>
      <c r="C78" s="43"/>
      <c r="D78" s="43"/>
      <c r="E78" s="43"/>
    </row>
    <row r="79" spans="1:5" x14ac:dyDescent="0.25">
      <c r="A79" s="22"/>
      <c r="B79" s="30"/>
      <c r="C79" s="30"/>
      <c r="D79" s="30"/>
      <c r="E79" s="23"/>
    </row>
    <row r="80" spans="1:5" x14ac:dyDescent="0.25">
      <c r="A80" s="31" t="s">
        <v>122</v>
      </c>
      <c r="B80" s="32" t="s">
        <v>123</v>
      </c>
      <c r="C80" s="33"/>
      <c r="D80" s="33"/>
      <c r="E80" s="25"/>
    </row>
    <row r="81" spans="1:5" x14ac:dyDescent="0.25">
      <c r="A81" s="24"/>
      <c r="B81" s="33"/>
      <c r="C81" s="33"/>
      <c r="D81" s="33"/>
      <c r="E81" s="25"/>
    </row>
    <row r="82" spans="1:5" x14ac:dyDescent="0.25">
      <c r="A82" s="24" t="s">
        <v>124</v>
      </c>
      <c r="B82" s="36">
        <f>B13</f>
        <v>6</v>
      </c>
      <c r="C82" s="33"/>
      <c r="D82" s="33"/>
      <c r="E82" s="25"/>
    </row>
    <row r="83" spans="1:5" x14ac:dyDescent="0.25">
      <c r="A83" s="24" t="s">
        <v>125</v>
      </c>
      <c r="B83" s="36">
        <f>B14</f>
        <v>4</v>
      </c>
      <c r="C83" s="33"/>
      <c r="D83" s="33"/>
      <c r="E83" s="25"/>
    </row>
    <row r="84" spans="1:5" ht="15.75" thickBot="1" x14ac:dyDescent="0.3">
      <c r="A84" s="24"/>
      <c r="B84" s="33"/>
      <c r="C84" s="33"/>
      <c r="D84" s="33"/>
      <c r="E84" s="25"/>
    </row>
    <row r="85" spans="1:5" ht="48" customHeight="1" thickBot="1" x14ac:dyDescent="0.3">
      <c r="A85" s="63" t="s">
        <v>126</v>
      </c>
      <c r="B85" s="64"/>
      <c r="C85" s="65"/>
      <c r="D85" s="33"/>
      <c r="E85" s="25"/>
    </row>
    <row r="86" spans="1:5" ht="15.75" thickBot="1" x14ac:dyDescent="0.3">
      <c r="A86" s="26"/>
      <c r="B86" s="34"/>
      <c r="C86" s="34"/>
      <c r="D86" s="34"/>
      <c r="E86" s="27"/>
    </row>
    <row r="87" spans="1:5" ht="15.75" thickBot="1" x14ac:dyDescent="0.3">
      <c r="A87" s="33"/>
      <c r="B87" s="33"/>
      <c r="C87" s="33"/>
      <c r="D87" s="33"/>
      <c r="E87" s="33"/>
    </row>
    <row r="88" spans="1:5" x14ac:dyDescent="0.25">
      <c r="A88" s="22"/>
      <c r="B88" s="30"/>
      <c r="C88" s="30"/>
      <c r="D88" s="30"/>
      <c r="E88" s="23"/>
    </row>
    <row r="89" spans="1:5" x14ac:dyDescent="0.25">
      <c r="A89" s="31" t="s">
        <v>132</v>
      </c>
      <c r="B89" s="32" t="s">
        <v>131</v>
      </c>
      <c r="C89" s="33"/>
      <c r="D89" s="33"/>
      <c r="E89" s="25"/>
    </row>
    <row r="90" spans="1:5" x14ac:dyDescent="0.25">
      <c r="A90" s="24"/>
      <c r="B90" s="33"/>
      <c r="C90" s="33"/>
      <c r="D90" s="33"/>
      <c r="E90" s="25"/>
    </row>
    <row r="91" spans="1:5" ht="66" customHeight="1" x14ac:dyDescent="0.25">
      <c r="A91" s="55" t="s">
        <v>127</v>
      </c>
      <c r="B91" s="62"/>
      <c r="C91" s="62"/>
      <c r="D91" s="33"/>
      <c r="E91" s="25"/>
    </row>
    <row r="92" spans="1:5" x14ac:dyDescent="0.25">
      <c r="A92" s="24"/>
      <c r="B92" s="33"/>
      <c r="C92" s="33"/>
      <c r="D92" s="33"/>
      <c r="E92" s="25"/>
    </row>
    <row r="93" spans="1:5" x14ac:dyDescent="0.25">
      <c r="A93" s="24" t="s">
        <v>128</v>
      </c>
      <c r="B93" s="42">
        <f>B71*(1+B82/100)</f>
        <v>704.07850000000019</v>
      </c>
      <c r="C93" s="33" t="s">
        <v>114</v>
      </c>
      <c r="D93" s="33"/>
      <c r="E93" s="25"/>
    </row>
    <row r="94" spans="1:5" x14ac:dyDescent="0.25">
      <c r="A94" s="24" t="s">
        <v>129</v>
      </c>
      <c r="B94" s="42">
        <f>B62*(1+B83/100)</f>
        <v>1211.6000000000001</v>
      </c>
      <c r="C94" s="33" t="s">
        <v>114</v>
      </c>
      <c r="D94" s="33"/>
      <c r="E94" s="25"/>
    </row>
    <row r="95" spans="1:5" x14ac:dyDescent="0.25">
      <c r="A95" s="24"/>
      <c r="B95" s="33"/>
      <c r="C95" s="33"/>
      <c r="D95" s="33"/>
      <c r="E95" s="25"/>
    </row>
    <row r="96" spans="1:5" ht="105" customHeight="1" x14ac:dyDescent="0.25">
      <c r="A96" s="55" t="s">
        <v>210</v>
      </c>
      <c r="B96" s="62"/>
      <c r="C96" s="62"/>
      <c r="D96" s="33"/>
      <c r="E96" s="25"/>
    </row>
    <row r="97" spans="1:5" x14ac:dyDescent="0.25">
      <c r="A97" s="24"/>
      <c r="B97" s="33"/>
      <c r="C97" s="33"/>
      <c r="D97" s="33"/>
      <c r="E97" s="25"/>
    </row>
    <row r="98" spans="1:5" x14ac:dyDescent="0.25">
      <c r="A98" s="24" t="s">
        <v>130</v>
      </c>
      <c r="B98" s="42">
        <f>B40-(B93-B71)-(B94-B62)</f>
        <v>114.9964999999998</v>
      </c>
      <c r="C98" s="33"/>
      <c r="D98" s="33"/>
      <c r="E98" s="25"/>
    </row>
    <row r="99" spans="1:5" ht="15.75" thickBot="1" x14ac:dyDescent="0.3">
      <c r="A99" s="26"/>
      <c r="B99" s="34"/>
      <c r="C99" s="34"/>
      <c r="D99" s="34"/>
      <c r="E99" s="27"/>
    </row>
    <row r="100" spans="1:5" x14ac:dyDescent="0.25">
      <c r="A100" s="22"/>
      <c r="B100" s="30"/>
      <c r="C100" s="30"/>
      <c r="D100" s="30"/>
      <c r="E100" s="23"/>
    </row>
    <row r="101" spans="1:5" x14ac:dyDescent="0.25">
      <c r="A101" s="31" t="s">
        <v>133</v>
      </c>
      <c r="B101" s="32" t="s">
        <v>134</v>
      </c>
      <c r="C101" s="33"/>
      <c r="D101" s="33"/>
      <c r="E101" s="25"/>
    </row>
    <row r="102" spans="1:5" x14ac:dyDescent="0.25">
      <c r="A102" s="24"/>
      <c r="B102" s="33"/>
      <c r="C102" s="33"/>
      <c r="D102" s="33"/>
      <c r="E102" s="25"/>
    </row>
    <row r="103" spans="1:5" x14ac:dyDescent="0.25">
      <c r="A103" s="24" t="s">
        <v>135</v>
      </c>
      <c r="B103" s="86">
        <f>B98</f>
        <v>114.9964999999998</v>
      </c>
      <c r="C103" s="33" t="s">
        <v>140</v>
      </c>
      <c r="D103" s="33"/>
      <c r="E103" s="25"/>
    </row>
    <row r="104" spans="1:5" x14ac:dyDescent="0.25">
      <c r="A104" s="24" t="s">
        <v>136</v>
      </c>
      <c r="B104" s="86">
        <f>B45</f>
        <v>369.32499999999999</v>
      </c>
      <c r="C104" s="33" t="s">
        <v>141</v>
      </c>
      <c r="D104" s="33"/>
      <c r="E104" s="25"/>
    </row>
    <row r="105" spans="1:5" x14ac:dyDescent="0.25">
      <c r="A105" s="24" t="s">
        <v>137</v>
      </c>
      <c r="B105" s="86">
        <f>B93</f>
        <v>704.07850000000019</v>
      </c>
      <c r="C105" s="33" t="s">
        <v>141</v>
      </c>
      <c r="D105" s="33"/>
      <c r="E105" s="25"/>
    </row>
    <row r="106" spans="1:5" x14ac:dyDescent="0.25">
      <c r="A106" s="24" t="s">
        <v>138</v>
      </c>
      <c r="B106" s="86">
        <f>B94</f>
        <v>1211.6000000000001</v>
      </c>
      <c r="C106" s="33" t="s">
        <v>141</v>
      </c>
      <c r="D106" s="33"/>
      <c r="E106" s="25"/>
    </row>
    <row r="107" spans="1:5" x14ac:dyDescent="0.25">
      <c r="A107" s="24" t="s">
        <v>139</v>
      </c>
      <c r="B107" s="44">
        <f>B55</f>
        <v>2.8538749999999995</v>
      </c>
      <c r="C107" s="33" t="s">
        <v>140</v>
      </c>
      <c r="D107" s="33"/>
      <c r="E107" s="25"/>
    </row>
    <row r="108" spans="1:5" x14ac:dyDescent="0.25">
      <c r="A108" s="81" t="s">
        <v>142</v>
      </c>
      <c r="B108" s="44">
        <f>B52</f>
        <v>3.1392624999999996</v>
      </c>
      <c r="C108" s="33" t="s">
        <v>141</v>
      </c>
      <c r="D108" s="33"/>
      <c r="E108" s="25"/>
    </row>
    <row r="109" spans="1:5" x14ac:dyDescent="0.25">
      <c r="A109" s="24"/>
      <c r="B109" s="33"/>
      <c r="C109" s="33"/>
      <c r="D109" s="33"/>
      <c r="E109" s="25"/>
    </row>
    <row r="110" spans="1:5" x14ac:dyDescent="0.25">
      <c r="A110" s="24" t="s">
        <v>143</v>
      </c>
      <c r="B110" s="87">
        <f>B24</f>
        <v>0.54545454545454541</v>
      </c>
      <c r="C110" s="33"/>
      <c r="D110" s="33"/>
      <c r="E110" s="25"/>
    </row>
    <row r="111" spans="1:5" x14ac:dyDescent="0.25">
      <c r="A111" s="24"/>
      <c r="B111" s="87"/>
      <c r="C111" s="33"/>
      <c r="D111" s="33"/>
      <c r="E111" s="25"/>
    </row>
    <row r="112" spans="1:5" ht="15.75" thickBot="1" x14ac:dyDescent="0.3">
      <c r="A112" s="26"/>
      <c r="B112" s="34"/>
      <c r="C112" s="34"/>
      <c r="D112" s="34"/>
      <c r="E112" s="27"/>
    </row>
  </sheetData>
  <mergeCells count="19">
    <mergeCell ref="C6:E6"/>
    <mergeCell ref="A6:B6"/>
    <mergeCell ref="A19:D19"/>
    <mergeCell ref="A16:D16"/>
    <mergeCell ref="A17:D17"/>
    <mergeCell ref="A91:C91"/>
    <mergeCell ref="A96:C96"/>
    <mergeCell ref="A73:C73"/>
    <mergeCell ref="A74:C74"/>
    <mergeCell ref="A77:E77"/>
    <mergeCell ref="A85:C85"/>
    <mergeCell ref="A66:C66"/>
    <mergeCell ref="G8:H8"/>
    <mergeCell ref="G9:H9"/>
    <mergeCell ref="C29:D31"/>
    <mergeCell ref="A64:C64"/>
    <mergeCell ref="A65:C65"/>
    <mergeCell ref="A18:D18"/>
    <mergeCell ref="A57:C57"/>
  </mergeCells>
  <hyperlinks>
    <hyperlink ref="A17" r:id="rId1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23"/>
  <sheetViews>
    <sheetView topLeftCell="A4" zoomScale="90" zoomScaleNormal="90" workbookViewId="0">
      <selection activeCell="G17" sqref="G17"/>
    </sheetView>
  </sheetViews>
  <sheetFormatPr defaultRowHeight="15" x14ac:dyDescent="0.25"/>
  <sheetData>
    <row r="2" spans="1:10" x14ac:dyDescent="0.25">
      <c r="A2" t="s">
        <v>184</v>
      </c>
    </row>
    <row r="3" spans="1:10" x14ac:dyDescent="0.25">
      <c r="A3" t="s">
        <v>211</v>
      </c>
    </row>
    <row r="4" spans="1:10" ht="15.75" thickBot="1" x14ac:dyDescent="0.3"/>
    <row r="5" spans="1:10" x14ac:dyDescent="0.25">
      <c r="A5" s="66" t="s">
        <v>0</v>
      </c>
      <c r="B5" s="69" t="s">
        <v>13</v>
      </c>
      <c r="C5" s="71" t="s">
        <v>1</v>
      </c>
      <c r="D5" s="71"/>
      <c r="E5" s="71"/>
      <c r="F5" s="71"/>
      <c r="G5" s="71"/>
      <c r="H5" s="71"/>
      <c r="I5" s="71"/>
      <c r="J5" s="72"/>
    </row>
    <row r="6" spans="1:10" x14ac:dyDescent="0.25">
      <c r="A6" s="67"/>
      <c r="B6" s="52"/>
      <c r="C6" s="73" t="s">
        <v>2</v>
      </c>
      <c r="D6" s="73"/>
      <c r="E6" s="73"/>
      <c r="F6" s="73"/>
      <c r="G6" s="73" t="s">
        <v>3</v>
      </c>
      <c r="H6" s="73"/>
      <c r="I6" s="73"/>
      <c r="J6" s="74"/>
    </row>
    <row r="7" spans="1:10" ht="15.75" thickBot="1" x14ac:dyDescent="0.3">
      <c r="A7" s="68"/>
      <c r="B7" s="70"/>
      <c r="C7" s="5">
        <v>10</v>
      </c>
      <c r="D7" s="5">
        <v>20</v>
      </c>
      <c r="E7" s="5">
        <v>40</v>
      </c>
      <c r="F7" s="5">
        <v>70</v>
      </c>
      <c r="G7" s="5">
        <v>10</v>
      </c>
      <c r="H7" s="5">
        <v>20</v>
      </c>
      <c r="I7" s="5">
        <v>40</v>
      </c>
      <c r="J7" s="6">
        <v>70</v>
      </c>
    </row>
    <row r="8" spans="1:10" x14ac:dyDescent="0.25">
      <c r="A8" s="7" t="s">
        <v>4</v>
      </c>
      <c r="B8" s="4" t="s">
        <v>9</v>
      </c>
      <c r="C8" s="4" t="s">
        <v>14</v>
      </c>
      <c r="D8" s="4" t="s">
        <v>24</v>
      </c>
      <c r="E8" s="4" t="s">
        <v>29</v>
      </c>
      <c r="F8" s="4" t="s">
        <v>34</v>
      </c>
      <c r="G8" s="4" t="s">
        <v>15</v>
      </c>
      <c r="H8" s="4" t="s">
        <v>14</v>
      </c>
      <c r="I8" s="4" t="s">
        <v>24</v>
      </c>
      <c r="J8" s="8" t="s">
        <v>30</v>
      </c>
    </row>
    <row r="9" spans="1:10" x14ac:dyDescent="0.25">
      <c r="A9" s="9" t="s">
        <v>4</v>
      </c>
      <c r="B9" s="3" t="s">
        <v>10</v>
      </c>
      <c r="C9" s="3" t="s">
        <v>15</v>
      </c>
      <c r="D9" s="3" t="s">
        <v>25</v>
      </c>
      <c r="E9" s="3" t="s">
        <v>30</v>
      </c>
      <c r="F9" s="3" t="s">
        <v>29</v>
      </c>
      <c r="G9" s="3" t="s">
        <v>31</v>
      </c>
      <c r="H9" s="3" t="s">
        <v>15</v>
      </c>
      <c r="I9" s="3" t="s">
        <v>25</v>
      </c>
      <c r="J9" s="10" t="s">
        <v>35</v>
      </c>
    </row>
    <row r="10" spans="1:10" x14ac:dyDescent="0.25">
      <c r="A10" s="9" t="s">
        <v>4</v>
      </c>
      <c r="B10" s="3" t="s">
        <v>11</v>
      </c>
      <c r="C10" s="3" t="s">
        <v>16</v>
      </c>
      <c r="D10" s="3" t="s">
        <v>14</v>
      </c>
      <c r="E10" s="3" t="s">
        <v>24</v>
      </c>
      <c r="F10" s="3" t="s">
        <v>30</v>
      </c>
      <c r="G10" s="3" t="s">
        <v>17</v>
      </c>
      <c r="H10" s="3" t="s">
        <v>16</v>
      </c>
      <c r="I10" s="3" t="s">
        <v>14</v>
      </c>
      <c r="J10" s="10" t="s">
        <v>25</v>
      </c>
    </row>
    <row r="11" spans="1:10" x14ac:dyDescent="0.25">
      <c r="A11" s="9" t="s">
        <v>4</v>
      </c>
      <c r="B11" s="3" t="s">
        <v>12</v>
      </c>
      <c r="C11" s="3" t="s">
        <v>17</v>
      </c>
      <c r="D11" s="3" t="s">
        <v>15</v>
      </c>
      <c r="E11" s="3" t="s">
        <v>25</v>
      </c>
      <c r="F11" s="3" t="s">
        <v>35</v>
      </c>
      <c r="G11" s="3" t="s">
        <v>26</v>
      </c>
      <c r="H11" s="3" t="s">
        <v>17</v>
      </c>
      <c r="I11" s="3" t="s">
        <v>15</v>
      </c>
      <c r="J11" s="10" t="s">
        <v>36</v>
      </c>
    </row>
    <row r="12" spans="1:10" x14ac:dyDescent="0.25">
      <c r="A12" s="9" t="s">
        <v>5</v>
      </c>
      <c r="B12" s="3" t="s">
        <v>4</v>
      </c>
      <c r="C12" s="3" t="s">
        <v>18</v>
      </c>
      <c r="D12" s="3" t="s">
        <v>17</v>
      </c>
      <c r="E12" s="3" t="s">
        <v>15</v>
      </c>
      <c r="F12" s="3" t="s">
        <v>36</v>
      </c>
      <c r="G12" s="3" t="s">
        <v>19</v>
      </c>
      <c r="H12" s="3" t="s">
        <v>18</v>
      </c>
      <c r="I12" s="3" t="s">
        <v>17</v>
      </c>
      <c r="J12" s="10" t="s">
        <v>31</v>
      </c>
    </row>
    <row r="13" spans="1:10" x14ac:dyDescent="0.25">
      <c r="A13" s="9" t="s">
        <v>6</v>
      </c>
      <c r="B13" s="3" t="s">
        <v>4</v>
      </c>
      <c r="C13" s="3" t="s">
        <v>19</v>
      </c>
      <c r="D13" s="3" t="s">
        <v>26</v>
      </c>
      <c r="E13" s="3" t="s">
        <v>31</v>
      </c>
      <c r="F13" s="3" t="s">
        <v>16</v>
      </c>
      <c r="G13" s="3" t="s">
        <v>27</v>
      </c>
      <c r="H13" s="3" t="s">
        <v>19</v>
      </c>
      <c r="I13" s="3" t="s">
        <v>26</v>
      </c>
      <c r="J13" s="10" t="s">
        <v>37</v>
      </c>
    </row>
    <row r="14" spans="1:10" x14ac:dyDescent="0.25">
      <c r="A14" s="9" t="s">
        <v>47</v>
      </c>
      <c r="B14" s="3" t="s">
        <v>4</v>
      </c>
      <c r="C14" s="3" t="s">
        <v>20</v>
      </c>
      <c r="D14" s="3" t="s">
        <v>18</v>
      </c>
      <c r="E14" s="3" t="s">
        <v>17</v>
      </c>
      <c r="F14" s="3" t="s">
        <v>31</v>
      </c>
      <c r="G14" s="3" t="s">
        <v>21</v>
      </c>
      <c r="H14" s="3" t="s">
        <v>20</v>
      </c>
      <c r="I14" s="3" t="s">
        <v>18</v>
      </c>
      <c r="J14" s="10" t="s">
        <v>26</v>
      </c>
    </row>
    <row r="15" spans="1:10" x14ac:dyDescent="0.25">
      <c r="A15" s="9" t="s">
        <v>48</v>
      </c>
      <c r="B15" s="3" t="s">
        <v>4</v>
      </c>
      <c r="C15" s="3" t="s">
        <v>21</v>
      </c>
      <c r="D15" s="3" t="s">
        <v>20</v>
      </c>
      <c r="E15" s="3" t="s">
        <v>18</v>
      </c>
      <c r="F15" s="3" t="s">
        <v>37</v>
      </c>
      <c r="G15" s="3" t="s">
        <v>39</v>
      </c>
      <c r="H15" s="3" t="s">
        <v>21</v>
      </c>
      <c r="I15" s="3" t="s">
        <v>19</v>
      </c>
      <c r="J15" s="10" t="s">
        <v>18</v>
      </c>
    </row>
    <row r="16" spans="1:10" x14ac:dyDescent="0.25">
      <c r="A16" s="9" t="s">
        <v>7</v>
      </c>
      <c r="B16" s="3" t="s">
        <v>4</v>
      </c>
      <c r="C16" s="3" t="s">
        <v>22</v>
      </c>
      <c r="D16" s="3" t="s">
        <v>27</v>
      </c>
      <c r="E16" s="3" t="s">
        <v>32</v>
      </c>
      <c r="F16" s="3" t="s">
        <v>26</v>
      </c>
      <c r="G16" s="3" t="s">
        <v>40</v>
      </c>
      <c r="H16" s="3" t="s">
        <v>22</v>
      </c>
      <c r="I16" s="3" t="s">
        <v>43</v>
      </c>
      <c r="J16" s="10" t="s">
        <v>45</v>
      </c>
    </row>
    <row r="17" spans="1:10" ht="15.75" thickBot="1" x14ac:dyDescent="0.3">
      <c r="A17" s="11" t="s">
        <v>8</v>
      </c>
      <c r="B17" s="5" t="s">
        <v>4</v>
      </c>
      <c r="C17" s="5" t="s">
        <v>23</v>
      </c>
      <c r="D17" s="5" t="s">
        <v>28</v>
      </c>
      <c r="E17" s="5" t="s">
        <v>33</v>
      </c>
      <c r="F17" s="5" t="s">
        <v>38</v>
      </c>
      <c r="G17" s="5" t="s">
        <v>41</v>
      </c>
      <c r="H17" s="5" t="s">
        <v>42</v>
      </c>
      <c r="I17" s="5" t="s">
        <v>44</v>
      </c>
      <c r="J17" s="6" t="s">
        <v>46</v>
      </c>
    </row>
    <row r="18" spans="1:10" x14ac:dyDescent="0.25">
      <c r="A18" s="2"/>
      <c r="B18" s="2"/>
      <c r="C18" s="2"/>
      <c r="D18" s="2"/>
      <c r="E18" s="2"/>
      <c r="F18" s="2"/>
      <c r="G18" s="2"/>
      <c r="H18" s="2"/>
      <c r="I18" s="2"/>
      <c r="J18" s="2"/>
    </row>
    <row r="19" spans="1:10" x14ac:dyDescent="0.25">
      <c r="A19" s="2" t="s">
        <v>183</v>
      </c>
      <c r="B19" s="2"/>
      <c r="C19" s="2"/>
      <c r="D19" s="2"/>
      <c r="E19" s="2"/>
      <c r="F19" s="2"/>
      <c r="G19" s="2"/>
      <c r="H19" s="2"/>
      <c r="I19" s="2"/>
      <c r="J19" s="2"/>
    </row>
    <row r="20" spans="1:10" x14ac:dyDescent="0.25">
      <c r="A20" s="1" t="s">
        <v>144</v>
      </c>
      <c r="B20" s="1"/>
      <c r="C20" s="1"/>
      <c r="D20" s="1"/>
      <c r="E20" s="1"/>
      <c r="F20" s="1"/>
      <c r="G20" s="1"/>
      <c r="H20" s="1"/>
      <c r="I20" s="1"/>
      <c r="J20" s="1"/>
    </row>
    <row r="21" spans="1:10" x14ac:dyDescent="0.25">
      <c r="A21" s="1" t="s">
        <v>145</v>
      </c>
      <c r="B21" s="1"/>
      <c r="C21" s="1"/>
      <c r="D21" s="1"/>
      <c r="E21" s="1"/>
      <c r="F21" s="1"/>
      <c r="G21" s="1"/>
      <c r="H21" s="1"/>
      <c r="I21" s="1"/>
      <c r="J21" s="1"/>
    </row>
    <row r="22" spans="1:10" x14ac:dyDescent="0.25">
      <c r="A22" s="1" t="s">
        <v>146</v>
      </c>
      <c r="B22" s="1"/>
      <c r="C22" s="1"/>
      <c r="D22" s="1"/>
      <c r="E22" s="1"/>
      <c r="F22" s="1"/>
      <c r="G22" s="1"/>
      <c r="H22" s="1"/>
      <c r="I22" s="1"/>
      <c r="J22" s="1"/>
    </row>
    <row r="23" spans="1:10" x14ac:dyDescent="0.25">
      <c r="A23" s="1" t="s">
        <v>147</v>
      </c>
      <c r="B23" s="1"/>
      <c r="C23" s="1"/>
      <c r="D23" s="1"/>
      <c r="E23" s="1"/>
      <c r="F23" s="1"/>
      <c r="G23" s="1"/>
      <c r="H23" s="1"/>
      <c r="I23" s="1"/>
      <c r="J23" s="1"/>
    </row>
  </sheetData>
  <mergeCells count="5">
    <mergeCell ref="A5:A7"/>
    <mergeCell ref="B5:B7"/>
    <mergeCell ref="C5:J5"/>
    <mergeCell ref="C6:F6"/>
    <mergeCell ref="G6:J6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2"/>
  <sheetViews>
    <sheetView workbookViewId="0">
      <selection activeCell="F21" sqref="F21"/>
    </sheetView>
  </sheetViews>
  <sheetFormatPr defaultRowHeight="15" x14ac:dyDescent="0.25"/>
  <cols>
    <col min="2" max="2" width="10.28515625" bestFit="1" customWidth="1"/>
  </cols>
  <sheetData>
    <row r="1" spans="1:2" ht="15.75" thickBot="1" x14ac:dyDescent="0.3">
      <c r="A1" s="13" t="s">
        <v>52</v>
      </c>
      <c r="B1" s="14" t="s">
        <v>53</v>
      </c>
    </row>
    <row r="2" spans="1:2" x14ac:dyDescent="0.25">
      <c r="A2" s="15" t="s">
        <v>54</v>
      </c>
      <c r="B2" s="16" t="s">
        <v>55</v>
      </c>
    </row>
    <row r="3" spans="1:2" x14ac:dyDescent="0.25">
      <c r="A3" s="17" t="s">
        <v>56</v>
      </c>
      <c r="B3" s="18" t="s">
        <v>57</v>
      </c>
    </row>
    <row r="4" spans="1:2" x14ac:dyDescent="0.25">
      <c r="A4" s="17" t="s">
        <v>58</v>
      </c>
      <c r="B4" s="18" t="s">
        <v>59</v>
      </c>
    </row>
    <row r="5" spans="1:2" x14ac:dyDescent="0.25">
      <c r="A5" s="17" t="s">
        <v>60</v>
      </c>
      <c r="B5" s="18" t="s">
        <v>61</v>
      </c>
    </row>
    <row r="6" spans="1:2" x14ac:dyDescent="0.25">
      <c r="A6" s="17" t="s">
        <v>62</v>
      </c>
      <c r="B6" s="18" t="s">
        <v>63</v>
      </c>
    </row>
    <row r="7" spans="1:2" x14ac:dyDescent="0.25">
      <c r="A7" s="17" t="s">
        <v>64</v>
      </c>
      <c r="B7" s="18" t="s">
        <v>65</v>
      </c>
    </row>
    <row r="8" spans="1:2" x14ac:dyDescent="0.25">
      <c r="A8" s="17" t="s">
        <v>66</v>
      </c>
      <c r="B8" s="18" t="s">
        <v>67</v>
      </c>
    </row>
    <row r="9" spans="1:2" x14ac:dyDescent="0.25">
      <c r="A9" s="17" t="s">
        <v>68</v>
      </c>
      <c r="B9" s="18" t="s">
        <v>69</v>
      </c>
    </row>
    <row r="10" spans="1:2" x14ac:dyDescent="0.25">
      <c r="A10" s="17" t="s">
        <v>70</v>
      </c>
      <c r="B10" s="18" t="s">
        <v>71</v>
      </c>
    </row>
    <row r="11" spans="1:2" x14ac:dyDescent="0.25">
      <c r="A11" s="17" t="s">
        <v>72</v>
      </c>
      <c r="B11" s="18" t="s">
        <v>73</v>
      </c>
    </row>
    <row r="12" spans="1:2" x14ac:dyDescent="0.25">
      <c r="A12" s="17" t="s">
        <v>74</v>
      </c>
      <c r="B12" s="18" t="s">
        <v>75</v>
      </c>
    </row>
    <row r="13" spans="1:2" x14ac:dyDescent="0.25">
      <c r="A13" s="17" t="s">
        <v>76</v>
      </c>
      <c r="B13" s="18" t="s">
        <v>77</v>
      </c>
    </row>
    <row r="14" spans="1:2" x14ac:dyDescent="0.25">
      <c r="A14" s="17" t="s">
        <v>78</v>
      </c>
      <c r="B14" s="18" t="s">
        <v>79</v>
      </c>
    </row>
    <row r="15" spans="1:2" x14ac:dyDescent="0.25">
      <c r="A15" s="17" t="s">
        <v>80</v>
      </c>
      <c r="B15" s="18" t="s">
        <v>81</v>
      </c>
    </row>
    <row r="16" spans="1:2" x14ac:dyDescent="0.25">
      <c r="A16" s="17" t="s">
        <v>82</v>
      </c>
      <c r="B16" s="18" t="s">
        <v>83</v>
      </c>
    </row>
    <row r="17" spans="1:4" x14ac:dyDescent="0.25">
      <c r="A17" s="17" t="s">
        <v>84</v>
      </c>
      <c r="B17" s="18" t="s">
        <v>85</v>
      </c>
    </row>
    <row r="18" spans="1:4" ht="15.75" thickBot="1" x14ac:dyDescent="0.3">
      <c r="A18" s="19" t="s">
        <v>86</v>
      </c>
      <c r="B18" s="20" t="s">
        <v>87</v>
      </c>
    </row>
    <row r="20" spans="1:4" x14ac:dyDescent="0.25">
      <c r="A20" s="12" t="s">
        <v>88</v>
      </c>
      <c r="B20" s="12" t="s">
        <v>3</v>
      </c>
      <c r="C20" s="12" t="s">
        <v>89</v>
      </c>
    </row>
    <row r="21" spans="1:4" x14ac:dyDescent="0.25">
      <c r="A21" s="52" t="s">
        <v>92</v>
      </c>
      <c r="B21" s="52"/>
      <c r="C21" s="46">
        <v>3.1</v>
      </c>
      <c r="D21" s="12" t="s">
        <v>90</v>
      </c>
    </row>
    <row r="22" spans="1:4" x14ac:dyDescent="0.25">
      <c r="A22" s="52" t="s">
        <v>93</v>
      </c>
      <c r="B22" s="52"/>
      <c r="C22" s="46" t="s">
        <v>94</v>
      </c>
      <c r="D22" s="12" t="s">
        <v>91</v>
      </c>
    </row>
  </sheetData>
  <mergeCells count="2">
    <mergeCell ref="A21:B21"/>
    <mergeCell ref="A22:B2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5"/>
  <sheetViews>
    <sheetView topLeftCell="A37" workbookViewId="0">
      <selection activeCell="A46" sqref="A46"/>
    </sheetView>
  </sheetViews>
  <sheetFormatPr defaultRowHeight="15" x14ac:dyDescent="0.25"/>
  <cols>
    <col min="1" max="1" width="100.140625" style="47" bestFit="1" customWidth="1"/>
  </cols>
  <sheetData>
    <row r="1" spans="1:1" x14ac:dyDescent="0.25">
      <c r="A1" s="48" t="s">
        <v>148</v>
      </c>
    </row>
    <row r="3" spans="1:1" x14ac:dyDescent="0.25">
      <c r="A3" s="47" t="s">
        <v>149</v>
      </c>
    </row>
    <row r="4" spans="1:1" ht="30" x14ac:dyDescent="0.25">
      <c r="A4" s="47" t="s">
        <v>150</v>
      </c>
    </row>
    <row r="5" spans="1:1" ht="30" x14ac:dyDescent="0.25">
      <c r="A5" s="47" t="s">
        <v>151</v>
      </c>
    </row>
    <row r="6" spans="1:1" ht="45" x14ac:dyDescent="0.25">
      <c r="A6" s="47" t="s">
        <v>152</v>
      </c>
    </row>
    <row r="7" spans="1:1" ht="30" x14ac:dyDescent="0.25">
      <c r="A7" s="47" t="s">
        <v>153</v>
      </c>
    </row>
    <row r="8" spans="1:1" ht="60" x14ac:dyDescent="0.25">
      <c r="A8" s="47" t="s">
        <v>154</v>
      </c>
    </row>
    <row r="9" spans="1:1" ht="30" x14ac:dyDescent="0.25">
      <c r="A9" s="47" t="s">
        <v>155</v>
      </c>
    </row>
    <row r="10" spans="1:1" ht="45" x14ac:dyDescent="0.25">
      <c r="A10" s="47" t="s">
        <v>156</v>
      </c>
    </row>
    <row r="11" spans="1:1" ht="30" x14ac:dyDescent="0.25">
      <c r="A11" s="47" t="s">
        <v>157</v>
      </c>
    </row>
    <row r="12" spans="1:1" ht="30" x14ac:dyDescent="0.25">
      <c r="A12" s="47" t="s">
        <v>158</v>
      </c>
    </row>
    <row r="13" spans="1:1" ht="30" x14ac:dyDescent="0.25">
      <c r="A13" s="47" t="s">
        <v>180</v>
      </c>
    </row>
    <row r="15" spans="1:1" x14ac:dyDescent="0.25">
      <c r="A15" s="48" t="s">
        <v>159</v>
      </c>
    </row>
    <row r="17" spans="1:1" x14ac:dyDescent="0.25">
      <c r="A17" s="47" t="s">
        <v>160</v>
      </c>
    </row>
    <row r="18" spans="1:1" ht="30" x14ac:dyDescent="0.25">
      <c r="A18" s="47" t="s">
        <v>161</v>
      </c>
    </row>
    <row r="20" spans="1:1" x14ac:dyDescent="0.25">
      <c r="A20" s="47" t="s">
        <v>162</v>
      </c>
    </row>
    <row r="21" spans="1:1" x14ac:dyDescent="0.25">
      <c r="A21" s="47" t="s">
        <v>163</v>
      </c>
    </row>
    <row r="23" spans="1:1" ht="30" x14ac:dyDescent="0.25">
      <c r="A23" s="47" t="s">
        <v>164</v>
      </c>
    </row>
    <row r="24" spans="1:1" ht="30" x14ac:dyDescent="0.25">
      <c r="A24" s="47" t="s">
        <v>165</v>
      </c>
    </row>
    <row r="25" spans="1:1" ht="30" x14ac:dyDescent="0.25">
      <c r="A25" s="47" t="s">
        <v>166</v>
      </c>
    </row>
    <row r="26" spans="1:1" ht="45" x14ac:dyDescent="0.25">
      <c r="A26" s="47" t="s">
        <v>167</v>
      </c>
    </row>
    <row r="28" spans="1:1" x14ac:dyDescent="0.25">
      <c r="A28" s="49" t="s">
        <v>170</v>
      </c>
    </row>
    <row r="29" spans="1:1" x14ac:dyDescent="0.25">
      <c r="A29" s="47" t="s">
        <v>168</v>
      </c>
    </row>
    <row r="30" spans="1:1" x14ac:dyDescent="0.25">
      <c r="A30" s="47" t="s">
        <v>169</v>
      </c>
    </row>
    <row r="31" spans="1:1" x14ac:dyDescent="0.25">
      <c r="A31" s="47" t="s">
        <v>171</v>
      </c>
    </row>
    <row r="32" spans="1:1" x14ac:dyDescent="0.25">
      <c r="A32" s="47" t="s">
        <v>172</v>
      </c>
    </row>
    <row r="33" spans="1:1" x14ac:dyDescent="0.25">
      <c r="A33" s="47" t="s">
        <v>173</v>
      </c>
    </row>
    <row r="34" spans="1:1" x14ac:dyDescent="0.25">
      <c r="A34" s="47" t="s">
        <v>174</v>
      </c>
    </row>
    <row r="36" spans="1:1" x14ac:dyDescent="0.25">
      <c r="A36" s="49" t="s">
        <v>181</v>
      </c>
    </row>
    <row r="38" spans="1:1" x14ac:dyDescent="0.25">
      <c r="A38" s="47" t="s">
        <v>175</v>
      </c>
    </row>
    <row r="39" spans="1:1" ht="30" x14ac:dyDescent="0.25">
      <c r="A39" s="47" t="s">
        <v>176</v>
      </c>
    </row>
    <row r="40" spans="1:1" ht="30" x14ac:dyDescent="0.25">
      <c r="A40" s="47" t="s">
        <v>177</v>
      </c>
    </row>
    <row r="41" spans="1:1" ht="30" x14ac:dyDescent="0.25">
      <c r="A41" s="47" t="s">
        <v>178</v>
      </c>
    </row>
    <row r="42" spans="1:1" ht="30" x14ac:dyDescent="0.25">
      <c r="A42" s="47" t="s">
        <v>179</v>
      </c>
    </row>
    <row r="45" spans="1:1" x14ac:dyDescent="0.25">
      <c r="A45" s="47" t="s">
        <v>208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Расчет состава бетона</vt:lpstr>
      <vt:lpstr>Расход воды</vt:lpstr>
      <vt:lpstr>Марка-Класс бетона</vt:lpstr>
      <vt:lpstr>Общая информация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2024-10-12T16:16:29Z</dcterms:modified>
</cp:coreProperties>
</file>